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/>
  <bookViews>
    <workbookView xWindow="-15" yWindow="-15" windowWidth="12015" windowHeight="11385" tabRatio="711" activeTab="12"/>
  </bookViews>
  <sheets>
    <sheet name="1" sheetId="1" r:id="rId1"/>
    <sheet name="2" sheetId="3" r:id="rId2"/>
    <sheet name="M1" sheetId="9" r:id="rId3"/>
    <sheet name="M2" sheetId="37" r:id="rId4"/>
    <sheet name="SC1" sheetId="31" r:id="rId5"/>
    <sheet name="SC2" sheetId="38" r:id="rId6"/>
    <sheet name="GUJ1" sheetId="33" r:id="rId7"/>
    <sheet name="GUJ2" sheetId="40" r:id="rId8"/>
    <sheet name="B1" sheetId="21" r:id="rId9"/>
    <sheet name="B2" sheetId="24" r:id="rId10"/>
    <sheet name="C1" sheetId="44" r:id="rId11"/>
    <sheet name="C2" sheetId="45" r:id="rId12"/>
    <sheet name="F1" sheetId="47" r:id="rId13"/>
    <sheet name="F2" sheetId="46" r:id="rId14"/>
    <sheet name="F3" sheetId="48" r:id="rId15"/>
    <sheet name="F4" sheetId="49" r:id="rId16"/>
    <sheet name="F5" sheetId="50" r:id="rId17"/>
    <sheet name="F6" sheetId="51" r:id="rId18"/>
  </sheets>
  <definedNames>
    <definedName name="_xlnm.Print_Area" localSheetId="8">'B1'!$B$4:$L$48</definedName>
    <definedName name="_xlnm.Print_Area" localSheetId="9">'B2'!$B$3:$AU$209</definedName>
    <definedName name="_xlnm.Print_Area" localSheetId="10">'C1'!$B$3:$W$28</definedName>
    <definedName name="_xlnm.Print_Area" localSheetId="11">'C2'!$B$4:$AJ$116</definedName>
    <definedName name="_xlnm.Print_Area" localSheetId="12">'F1'!$B$5:$P$46,'F1'!$R$5:$AB$46</definedName>
    <definedName name="_xlnm.Print_Area" localSheetId="13">'F2'!$B$5:$P$46,'F2'!$R$5:$AB$46</definedName>
    <definedName name="_xlnm.Print_Area" localSheetId="14">'F3'!$B$5:$P$46,'F3'!$R$5:$AD$46</definedName>
    <definedName name="_xlnm.Print_Area" localSheetId="15">'F4'!$B$5:$P$46,'F4'!$R$5:$AB$46</definedName>
    <definedName name="_xlnm.Print_Area" localSheetId="16">'F5'!$B$5:$P$46,'F5'!$R$5:$AB$46</definedName>
    <definedName name="_xlnm.Print_Area" localSheetId="17">'F6'!$B$5:$P$47,'F6'!$R$5:$AG$47</definedName>
    <definedName name="_xlnm.Print_Area" localSheetId="6">'GUJ1'!$B$3:$AB$108</definedName>
    <definedName name="_xlnm.Print_Area" localSheetId="7">'GUJ2'!$B$3:$AB$108</definedName>
    <definedName name="_xlnm.Print_Area" localSheetId="2">'M1'!$B$3:$AB$108</definedName>
    <definedName name="_xlnm.Print_Area" localSheetId="3">'M2'!$B$3:$AB$108</definedName>
    <definedName name="_xlnm.Print_Area" localSheetId="4">'SC1'!$B$3:$AB$108</definedName>
    <definedName name="_xlnm.Print_Area" localSheetId="5">'SC2'!$B$3:$AB$108</definedName>
    <definedName name="_xlnm.Print_Titles" localSheetId="9">'B2'!$3:$9</definedName>
    <definedName name="_xlnm.Print_Titles" localSheetId="11">'C2'!$4:$16</definedName>
    <definedName name="_xlnm.Print_Titles" localSheetId="6">'GUJ1'!$3:$8</definedName>
    <definedName name="_xlnm.Print_Titles" localSheetId="7">'GUJ2'!$3:$8</definedName>
    <definedName name="_xlnm.Print_Titles" localSheetId="2">'M1'!$3:$8</definedName>
    <definedName name="_xlnm.Print_Titles" localSheetId="3">'M2'!$3:$8</definedName>
    <definedName name="_xlnm.Print_Titles" localSheetId="4">'SC1'!$3:$8</definedName>
    <definedName name="_xlnm.Print_Titles" localSheetId="5">'SC2'!$3:$8</definedName>
  </definedNames>
  <calcPr calcId="124519" calcMode="manual"/>
</workbook>
</file>

<file path=xl/calcChain.xml><?xml version="1.0" encoding="utf-8"?>
<calcChain xmlns="http://schemas.openxmlformats.org/spreadsheetml/2006/main">
  <c r="X27" i="47"/>
  <c r="X25"/>
  <c r="X23"/>
  <c r="AI116" i="45"/>
  <c r="AI115"/>
  <c r="AI114"/>
  <c r="AI113"/>
  <c r="AI112"/>
  <c r="AI111"/>
  <c r="AI110"/>
  <c r="AI109"/>
  <c r="AI108"/>
  <c r="AI107"/>
  <c r="AI106"/>
  <c r="AI105"/>
  <c r="AI104"/>
  <c r="AI103"/>
  <c r="AI102"/>
  <c r="AI101"/>
  <c r="AI100"/>
  <c r="AI99"/>
  <c r="AI98"/>
  <c r="AI97"/>
  <c r="AI96"/>
  <c r="AI95"/>
  <c r="AI94"/>
  <c r="AI93"/>
  <c r="AI92"/>
  <c r="AI91"/>
  <c r="AI90"/>
  <c r="AI89"/>
  <c r="AI88"/>
  <c r="AI87"/>
  <c r="AI86"/>
  <c r="AI85"/>
  <c r="AI84"/>
  <c r="AI83"/>
  <c r="AI82"/>
  <c r="AI81"/>
  <c r="AI80"/>
  <c r="AI79"/>
  <c r="AI78"/>
  <c r="AI77"/>
  <c r="AI76"/>
  <c r="AI75"/>
  <c r="AI74"/>
  <c r="AI73"/>
  <c r="AI72"/>
  <c r="AI71"/>
  <c r="AI70"/>
  <c r="AI69"/>
  <c r="AI68"/>
  <c r="AI67"/>
  <c r="AI66"/>
  <c r="AI65"/>
  <c r="AI64"/>
  <c r="AI63"/>
  <c r="AI62"/>
  <c r="AI61"/>
  <c r="AI60"/>
  <c r="AI59"/>
  <c r="AI58"/>
  <c r="AI57"/>
  <c r="AI56"/>
  <c r="AI55"/>
  <c r="AI54"/>
  <c r="AI53"/>
  <c r="AI52"/>
  <c r="AI51"/>
  <c r="AI50"/>
  <c r="AI49"/>
  <c r="AI48"/>
  <c r="AI47"/>
  <c r="AI46"/>
  <c r="AI45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W107" i="40" l="1"/>
  <c r="AV107"/>
  <c r="AU107"/>
  <c r="AT107"/>
  <c r="AS107"/>
  <c r="AR107"/>
  <c r="AW106"/>
  <c r="AV106"/>
  <c r="AU106"/>
  <c r="AT106"/>
  <c r="AS106"/>
  <c r="AR106"/>
  <c r="AW105"/>
  <c r="AV105"/>
  <c r="AU105"/>
  <c r="AT105"/>
  <c r="AS105"/>
  <c r="AR105"/>
  <c r="AW104"/>
  <c r="AV104"/>
  <c r="AU104"/>
  <c r="AT104"/>
  <c r="AS104"/>
  <c r="AR104"/>
  <c r="AW103"/>
  <c r="AV103"/>
  <c r="AU103"/>
  <c r="AT103"/>
  <c r="AS103"/>
  <c r="AR103"/>
  <c r="AW102"/>
  <c r="AV102"/>
  <c r="AU102"/>
  <c r="AT102"/>
  <c r="AS102"/>
  <c r="AR102"/>
  <c r="AW101"/>
  <c r="AV101"/>
  <c r="AU101"/>
  <c r="AT101"/>
  <c r="AS101"/>
  <c r="AR101"/>
  <c r="AW100"/>
  <c r="AV100"/>
  <c r="AU100"/>
  <c r="AT100"/>
  <c r="AS100"/>
  <c r="AR100"/>
  <c r="AW99"/>
  <c r="AV99"/>
  <c r="AU99"/>
  <c r="AT99"/>
  <c r="AS99"/>
  <c r="AR99"/>
  <c r="AW107" i="33"/>
  <c r="AV107"/>
  <c r="AU107"/>
  <c r="AT107"/>
  <c r="AS107"/>
  <c r="AR107"/>
  <c r="AW106"/>
  <c r="AV106"/>
  <c r="AU106"/>
  <c r="AT106"/>
  <c r="AS106"/>
  <c r="AR106"/>
  <c r="AW105"/>
  <c r="AV105"/>
  <c r="AU105"/>
  <c r="AT105"/>
  <c r="AS105"/>
  <c r="AR105"/>
  <c r="AW104"/>
  <c r="AV104"/>
  <c r="AU104"/>
  <c r="AT104"/>
  <c r="AS104"/>
  <c r="AR104"/>
  <c r="AW103"/>
  <c r="AV103"/>
  <c r="AU103"/>
  <c r="AT103"/>
  <c r="AS103"/>
  <c r="AR103"/>
  <c r="AW102"/>
  <c r="AV102"/>
  <c r="AU102"/>
  <c r="AT102"/>
  <c r="AS102"/>
  <c r="AR102"/>
  <c r="AW101"/>
  <c r="AV101"/>
  <c r="AU101"/>
  <c r="AT101"/>
  <c r="AS101"/>
  <c r="AR101"/>
  <c r="AW100"/>
  <c r="AV100"/>
  <c r="AU100"/>
  <c r="AT100"/>
  <c r="AS100"/>
  <c r="AR100"/>
  <c r="AW99"/>
  <c r="AV99"/>
  <c r="AU99"/>
  <c r="AT99"/>
  <c r="AS99"/>
  <c r="AR99"/>
  <c r="AW107" i="38"/>
  <c r="AV107"/>
  <c r="AU107"/>
  <c r="AT107"/>
  <c r="AS107"/>
  <c r="AR107"/>
  <c r="AW106"/>
  <c r="AV106"/>
  <c r="AU106"/>
  <c r="AT106"/>
  <c r="AS106"/>
  <c r="AR106"/>
  <c r="AW105"/>
  <c r="AV105"/>
  <c r="AU105"/>
  <c r="AT105"/>
  <c r="AS105"/>
  <c r="AR105"/>
  <c r="AW104"/>
  <c r="AV104"/>
  <c r="AU104"/>
  <c r="AT104"/>
  <c r="AS104"/>
  <c r="AR104"/>
  <c r="AW103"/>
  <c r="AV103"/>
  <c r="AU103"/>
  <c r="AT103"/>
  <c r="AS103"/>
  <c r="AR103"/>
  <c r="AW102"/>
  <c r="AV102"/>
  <c r="AU102"/>
  <c r="AT102"/>
  <c r="AS102"/>
  <c r="AR102"/>
  <c r="AW101"/>
  <c r="AV101"/>
  <c r="AU101"/>
  <c r="AT101"/>
  <c r="AS101"/>
  <c r="AR101"/>
  <c r="AW100"/>
  <c r="AV100"/>
  <c r="AU100"/>
  <c r="AT100"/>
  <c r="AS100"/>
  <c r="AR100"/>
  <c r="AW99"/>
  <c r="AV99"/>
  <c r="AU99"/>
  <c r="AT99"/>
  <c r="AS99"/>
  <c r="AR99"/>
  <c r="AW107" i="31"/>
  <c r="AV107"/>
  <c r="AU107"/>
  <c r="AT107"/>
  <c r="AS107"/>
  <c r="AR107"/>
  <c r="AW106"/>
  <c r="AV106"/>
  <c r="AU106"/>
  <c r="AT106"/>
  <c r="AS106"/>
  <c r="AR106"/>
  <c r="AW105"/>
  <c r="AV105"/>
  <c r="AU105"/>
  <c r="AT105"/>
  <c r="AS105"/>
  <c r="AR105"/>
  <c r="AW104"/>
  <c r="AV104"/>
  <c r="AU104"/>
  <c r="AT104"/>
  <c r="AS104"/>
  <c r="AR104"/>
  <c r="AW103"/>
  <c r="AV103"/>
  <c r="AU103"/>
  <c r="AT103"/>
  <c r="AS103"/>
  <c r="AR103"/>
  <c r="AW102"/>
  <c r="AV102"/>
  <c r="AU102"/>
  <c r="AT102"/>
  <c r="AS102"/>
  <c r="AR102"/>
  <c r="AW101"/>
  <c r="AV101"/>
  <c r="AU101"/>
  <c r="AT101"/>
  <c r="AS101"/>
  <c r="AR101"/>
  <c r="AW100"/>
  <c r="AV100"/>
  <c r="AU100"/>
  <c r="AT100"/>
  <c r="AS100"/>
  <c r="AR100"/>
  <c r="AW99"/>
  <c r="AV99"/>
  <c r="AU99"/>
  <c r="AT99"/>
  <c r="AS99"/>
  <c r="AR99"/>
  <c r="BO108" i="40"/>
  <c r="BM108"/>
  <c r="BK108"/>
  <c r="BO107"/>
  <c r="BM107"/>
  <c r="BK107"/>
  <c r="BO106"/>
  <c r="BM106"/>
  <c r="BK106"/>
  <c r="BO105"/>
  <c r="BM105"/>
  <c r="BK105"/>
  <c r="BO104"/>
  <c r="BM104"/>
  <c r="BK104"/>
  <c r="BO103"/>
  <c r="BM103"/>
  <c r="BK103"/>
  <c r="BO102"/>
  <c r="BM102"/>
  <c r="BK102"/>
  <c r="BO101"/>
  <c r="BM101"/>
  <c r="BK101"/>
  <c r="BO100"/>
  <c r="BM100"/>
  <c r="BK100"/>
  <c r="BO99"/>
  <c r="BM99"/>
  <c r="BK99"/>
  <c r="BO98"/>
  <c r="BM98"/>
  <c r="BK98"/>
  <c r="BO97"/>
  <c r="BM97"/>
  <c r="BK97"/>
  <c r="BO96"/>
  <c r="BM96"/>
  <c r="BK96"/>
  <c r="BO95"/>
  <c r="BM95"/>
  <c r="BK95"/>
  <c r="BO94"/>
  <c r="BM94"/>
  <c r="BK94"/>
  <c r="BO93"/>
  <c r="BM93"/>
  <c r="BK93"/>
  <c r="BO92"/>
  <c r="BM92"/>
  <c r="BK92"/>
  <c r="BO91"/>
  <c r="BM91"/>
  <c r="BK91"/>
  <c r="BO90"/>
  <c r="BM90"/>
  <c r="BK90"/>
  <c r="BO89"/>
  <c r="BM89"/>
  <c r="BK89"/>
  <c r="BO88"/>
  <c r="BM88"/>
  <c r="BK88"/>
  <c r="BO87"/>
  <c r="BM87"/>
  <c r="BK87"/>
  <c r="BO86"/>
  <c r="BM86"/>
  <c r="BK86"/>
  <c r="BO85"/>
  <c r="BM85"/>
  <c r="BK85"/>
  <c r="BO84"/>
  <c r="BM84"/>
  <c r="BK84"/>
  <c r="BO83"/>
  <c r="BM83"/>
  <c r="BK83"/>
  <c r="BO82"/>
  <c r="BM82"/>
  <c r="BK82"/>
  <c r="BO81"/>
  <c r="BM81"/>
  <c r="BK81"/>
  <c r="BO80"/>
  <c r="BM80"/>
  <c r="BK80"/>
  <c r="BO79"/>
  <c r="BM79"/>
  <c r="BK79"/>
  <c r="BO78"/>
  <c r="BM78"/>
  <c r="BK78"/>
  <c r="BO77"/>
  <c r="BM77"/>
  <c r="BK77"/>
  <c r="BO76"/>
  <c r="BM76"/>
  <c r="BK76"/>
  <c r="BO75"/>
  <c r="BM75"/>
  <c r="BK75"/>
  <c r="BO74"/>
  <c r="BM74"/>
  <c r="BK74"/>
  <c r="BO73"/>
  <c r="BM73"/>
  <c r="BK73"/>
  <c r="BO72"/>
  <c r="BM72"/>
  <c r="BK72"/>
  <c r="BO71"/>
  <c r="BM71"/>
  <c r="BK71"/>
  <c r="BO70"/>
  <c r="BM70"/>
  <c r="BK70"/>
  <c r="BO69"/>
  <c r="BM69"/>
  <c r="BK69"/>
  <c r="BO68"/>
  <c r="BM68"/>
  <c r="BK68"/>
  <c r="BO67"/>
  <c r="BM67"/>
  <c r="BK67"/>
  <c r="BO66"/>
  <c r="BM66"/>
  <c r="BK66"/>
  <c r="BO65"/>
  <c r="BM65"/>
  <c r="BK65"/>
  <c r="BO64"/>
  <c r="BM64"/>
  <c r="BK64"/>
  <c r="BO63"/>
  <c r="BM63"/>
  <c r="BK63"/>
  <c r="BO62"/>
  <c r="BM62"/>
  <c r="BK62"/>
  <c r="BO61"/>
  <c r="BM61"/>
  <c r="BK61"/>
  <c r="BO60"/>
  <c r="BM60"/>
  <c r="BK60"/>
  <c r="BO59"/>
  <c r="BM59"/>
  <c r="BK59"/>
  <c r="BO58"/>
  <c r="BM58"/>
  <c r="BK58"/>
  <c r="BO57"/>
  <c r="BM57"/>
  <c r="BK57"/>
  <c r="BO56"/>
  <c r="BM56"/>
  <c r="BK56"/>
  <c r="BO55"/>
  <c r="BM55"/>
  <c r="BK55"/>
  <c r="BO54"/>
  <c r="BM54"/>
  <c r="BK54"/>
  <c r="BO53"/>
  <c r="BM53"/>
  <c r="BK53"/>
  <c r="BO52"/>
  <c r="BM52"/>
  <c r="BK52"/>
  <c r="BO51"/>
  <c r="BM51"/>
  <c r="BK51"/>
  <c r="BO50"/>
  <c r="BM50"/>
  <c r="BK50"/>
  <c r="BO49"/>
  <c r="BM49"/>
  <c r="BK49"/>
  <c r="BO48"/>
  <c r="BM48"/>
  <c r="BK48"/>
  <c r="BO47"/>
  <c r="BM47"/>
  <c r="BK47"/>
  <c r="BO46"/>
  <c r="BM46"/>
  <c r="BK46"/>
  <c r="BO45"/>
  <c r="BM45"/>
  <c r="BK45"/>
  <c r="BO44"/>
  <c r="BM44"/>
  <c r="BK44"/>
  <c r="BO43"/>
  <c r="BM43"/>
  <c r="BK43"/>
  <c r="BO42"/>
  <c r="BM42"/>
  <c r="BK42"/>
  <c r="BO41"/>
  <c r="BM41"/>
  <c r="BK41"/>
  <c r="BO40"/>
  <c r="BM40"/>
  <c r="BK40"/>
  <c r="BO39"/>
  <c r="BM39"/>
  <c r="BK39"/>
  <c r="BO38"/>
  <c r="BM38"/>
  <c r="BK38"/>
  <c r="BO37"/>
  <c r="BM37"/>
  <c r="BK37"/>
  <c r="BO36"/>
  <c r="BM36"/>
  <c r="BK36"/>
  <c r="BO35"/>
  <c r="BM35"/>
  <c r="BK35"/>
  <c r="BO34"/>
  <c r="BM34"/>
  <c r="BK34"/>
  <c r="BO33"/>
  <c r="BM33"/>
  <c r="BK33"/>
  <c r="BO32"/>
  <c r="BM32"/>
  <c r="BK32"/>
  <c r="BO31"/>
  <c r="BM31"/>
  <c r="BK31"/>
  <c r="BO30"/>
  <c r="BM30"/>
  <c r="BK30"/>
  <c r="BO29"/>
  <c r="BM29"/>
  <c r="BK29"/>
  <c r="BO28"/>
  <c r="BM28"/>
  <c r="BK28"/>
  <c r="BO27"/>
  <c r="BM27"/>
  <c r="BK27"/>
  <c r="BO26"/>
  <c r="BM26"/>
  <c r="BK26"/>
  <c r="BO25"/>
  <c r="BM25"/>
  <c r="BK25"/>
  <c r="BO24"/>
  <c r="BM24"/>
  <c r="BK24"/>
  <c r="BO23"/>
  <c r="BM23"/>
  <c r="BK23"/>
  <c r="BO22"/>
  <c r="BM22"/>
  <c r="BK22"/>
  <c r="BO21"/>
  <c r="BM21"/>
  <c r="BK21"/>
  <c r="BO20"/>
  <c r="BM20"/>
  <c r="BK20"/>
  <c r="BO19"/>
  <c r="BM19"/>
  <c r="BK19"/>
  <c r="BO18"/>
  <c r="BM18"/>
  <c r="BK18"/>
  <c r="BO17"/>
  <c r="BM17"/>
  <c r="BK17"/>
  <c r="BO16"/>
  <c r="BM16"/>
  <c r="BK16"/>
  <c r="BO15"/>
  <c r="BM15"/>
  <c r="BK15"/>
  <c r="BO14"/>
  <c r="BM14"/>
  <c r="BK14"/>
  <c r="BO13"/>
  <c r="BM13"/>
  <c r="BK13"/>
  <c r="BO12"/>
  <c r="BM12"/>
  <c r="BK12"/>
  <c r="BO11"/>
  <c r="BM11"/>
  <c r="BK11"/>
  <c r="BO10"/>
  <c r="AV10" s="1"/>
  <c r="BM10"/>
  <c r="AT10" s="1"/>
  <c r="BK10"/>
  <c r="AR10" s="1"/>
  <c r="BO9"/>
  <c r="AV9" s="1"/>
  <c r="BM9"/>
  <c r="AT9" s="1"/>
  <c r="BK9"/>
  <c r="AR9" s="1"/>
  <c r="BO108" i="33"/>
  <c r="BM108"/>
  <c r="BK108"/>
  <c r="BO107"/>
  <c r="BM107"/>
  <c r="BK107"/>
  <c r="BO106"/>
  <c r="BM106"/>
  <c r="BK106"/>
  <c r="BO105"/>
  <c r="BM105"/>
  <c r="BK105"/>
  <c r="BO104"/>
  <c r="BM104"/>
  <c r="BK104"/>
  <c r="BO103"/>
  <c r="BM103"/>
  <c r="BK103"/>
  <c r="BO102"/>
  <c r="BM102"/>
  <c r="BK102"/>
  <c r="BO101"/>
  <c r="BM101"/>
  <c r="BK101"/>
  <c r="BO100"/>
  <c r="BM100"/>
  <c r="BK100"/>
  <c r="BO99"/>
  <c r="BM99"/>
  <c r="BK99"/>
  <c r="BO98"/>
  <c r="BM98"/>
  <c r="BK98"/>
  <c r="BO97"/>
  <c r="BM97"/>
  <c r="BK97"/>
  <c r="BO96"/>
  <c r="BM96"/>
  <c r="BK96"/>
  <c r="BO95"/>
  <c r="BM95"/>
  <c r="BK95"/>
  <c r="BO94"/>
  <c r="BM94"/>
  <c r="BK94"/>
  <c r="BO93"/>
  <c r="BM93"/>
  <c r="BK93"/>
  <c r="BO92"/>
  <c r="BM92"/>
  <c r="BK92"/>
  <c r="BO91"/>
  <c r="BM91"/>
  <c r="BK91"/>
  <c r="BO90"/>
  <c r="BM90"/>
  <c r="BK90"/>
  <c r="BO89"/>
  <c r="BM89"/>
  <c r="BK89"/>
  <c r="BO88"/>
  <c r="BM88"/>
  <c r="BK88"/>
  <c r="BO87"/>
  <c r="BM87"/>
  <c r="BK87"/>
  <c r="BO86"/>
  <c r="BM86"/>
  <c r="BK86"/>
  <c r="BO85"/>
  <c r="BM85"/>
  <c r="BK85"/>
  <c r="BO84"/>
  <c r="BM84"/>
  <c r="BK84"/>
  <c r="BO83"/>
  <c r="BM83"/>
  <c r="BK83"/>
  <c r="BO82"/>
  <c r="BM82"/>
  <c r="BK82"/>
  <c r="BO81"/>
  <c r="BM81"/>
  <c r="BK81"/>
  <c r="BO80"/>
  <c r="BM80"/>
  <c r="BK80"/>
  <c r="BO79"/>
  <c r="BM79"/>
  <c r="BK79"/>
  <c r="BO78"/>
  <c r="BM78"/>
  <c r="BK78"/>
  <c r="BO77"/>
  <c r="BM77"/>
  <c r="BK77"/>
  <c r="BO76"/>
  <c r="BM76"/>
  <c r="BK76"/>
  <c r="BO75"/>
  <c r="BM75"/>
  <c r="BK75"/>
  <c r="BO74"/>
  <c r="BM74"/>
  <c r="BK74"/>
  <c r="BO73"/>
  <c r="BM73"/>
  <c r="BK73"/>
  <c r="BO72"/>
  <c r="BM72"/>
  <c r="BK72"/>
  <c r="BO71"/>
  <c r="BM71"/>
  <c r="BK71"/>
  <c r="BO70"/>
  <c r="BM70"/>
  <c r="BK70"/>
  <c r="BO69"/>
  <c r="BM69"/>
  <c r="BK69"/>
  <c r="BO68"/>
  <c r="BM68"/>
  <c r="BK68"/>
  <c r="BO67"/>
  <c r="BM67"/>
  <c r="BK67"/>
  <c r="BO66"/>
  <c r="BM66"/>
  <c r="BK66"/>
  <c r="BO65"/>
  <c r="BM65"/>
  <c r="BK65"/>
  <c r="BO64"/>
  <c r="BM64"/>
  <c r="BK64"/>
  <c r="BO63"/>
  <c r="BM63"/>
  <c r="BK63"/>
  <c r="BO62"/>
  <c r="BM62"/>
  <c r="BK62"/>
  <c r="BO61"/>
  <c r="BM61"/>
  <c r="BK61"/>
  <c r="BO60"/>
  <c r="BM60"/>
  <c r="BK60"/>
  <c r="BO59"/>
  <c r="BM59"/>
  <c r="BK59"/>
  <c r="BO58"/>
  <c r="BM58"/>
  <c r="BK58"/>
  <c r="BO57"/>
  <c r="BM57"/>
  <c r="BK57"/>
  <c r="BO56"/>
  <c r="BM56"/>
  <c r="BK56"/>
  <c r="BO55"/>
  <c r="BM55"/>
  <c r="BK55"/>
  <c r="BO54"/>
  <c r="BM54"/>
  <c r="BK54"/>
  <c r="BO53"/>
  <c r="BM53"/>
  <c r="BK53"/>
  <c r="BO52"/>
  <c r="BM52"/>
  <c r="BK52"/>
  <c r="BO51"/>
  <c r="BM51"/>
  <c r="BK51"/>
  <c r="BO50"/>
  <c r="BM50"/>
  <c r="BK50"/>
  <c r="BO49"/>
  <c r="BM49"/>
  <c r="BK49"/>
  <c r="BO48"/>
  <c r="BM48"/>
  <c r="BK48"/>
  <c r="BO47"/>
  <c r="BM47"/>
  <c r="BK47"/>
  <c r="BO46"/>
  <c r="BM46"/>
  <c r="BK46"/>
  <c r="BO45"/>
  <c r="BM45"/>
  <c r="BK45"/>
  <c r="BO44"/>
  <c r="BM44"/>
  <c r="BK44"/>
  <c r="BO43"/>
  <c r="BM43"/>
  <c r="BK43"/>
  <c r="BO42"/>
  <c r="BM42"/>
  <c r="BK42"/>
  <c r="BO41"/>
  <c r="BM41"/>
  <c r="BK41"/>
  <c r="BO40"/>
  <c r="BM40"/>
  <c r="BK40"/>
  <c r="BO39"/>
  <c r="BM39"/>
  <c r="BK39"/>
  <c r="BO38"/>
  <c r="BM38"/>
  <c r="BK38"/>
  <c r="BO37"/>
  <c r="BM37"/>
  <c r="BK37"/>
  <c r="BO36"/>
  <c r="BM36"/>
  <c r="BK36"/>
  <c r="BO35"/>
  <c r="BM35"/>
  <c r="BK35"/>
  <c r="BO34"/>
  <c r="BM34"/>
  <c r="BK34"/>
  <c r="BO33"/>
  <c r="BM33"/>
  <c r="BK33"/>
  <c r="BO32"/>
  <c r="BM32"/>
  <c r="BK32"/>
  <c r="BO31"/>
  <c r="BM31"/>
  <c r="BK31"/>
  <c r="BO30"/>
  <c r="BM30"/>
  <c r="BK30"/>
  <c r="BO29"/>
  <c r="BM29"/>
  <c r="BK29"/>
  <c r="BO28"/>
  <c r="BM28"/>
  <c r="BK28"/>
  <c r="BO27"/>
  <c r="BM27"/>
  <c r="BK27"/>
  <c r="BO26"/>
  <c r="BM26"/>
  <c r="BK26"/>
  <c r="BO25"/>
  <c r="BM25"/>
  <c r="BK25"/>
  <c r="BO24"/>
  <c r="BM24"/>
  <c r="BK24"/>
  <c r="BO23"/>
  <c r="BM23"/>
  <c r="BK23"/>
  <c r="BO22"/>
  <c r="BM22"/>
  <c r="BK22"/>
  <c r="BO21"/>
  <c r="BM21"/>
  <c r="BK21"/>
  <c r="BO20"/>
  <c r="BM20"/>
  <c r="BK20"/>
  <c r="BO19"/>
  <c r="BM19"/>
  <c r="BK19"/>
  <c r="BO18"/>
  <c r="BM18"/>
  <c r="BK18"/>
  <c r="BO17"/>
  <c r="BM17"/>
  <c r="BK17"/>
  <c r="BO16"/>
  <c r="BM16"/>
  <c r="BK16"/>
  <c r="BO15"/>
  <c r="BM15"/>
  <c r="BK15"/>
  <c r="BO14"/>
  <c r="BM14"/>
  <c r="BK14"/>
  <c r="BO13"/>
  <c r="BM13"/>
  <c r="BK13"/>
  <c r="BO12"/>
  <c r="BM12"/>
  <c r="BK12"/>
  <c r="BO11"/>
  <c r="AV11" s="1"/>
  <c r="BM11"/>
  <c r="AT11" s="1"/>
  <c r="BK11"/>
  <c r="AR11" s="1"/>
  <c r="BO10"/>
  <c r="AV10" s="1"/>
  <c r="BM10"/>
  <c r="AT10" s="1"/>
  <c r="BK10"/>
  <c r="AR10" s="1"/>
  <c r="BO9"/>
  <c r="AV9" s="1"/>
  <c r="BM9"/>
  <c r="AT9" s="1"/>
  <c r="BK9"/>
  <c r="AR9" s="1"/>
  <c r="BO108" i="38"/>
  <c r="BM108"/>
  <c r="BK108"/>
  <c r="BO107"/>
  <c r="BM107"/>
  <c r="BK107"/>
  <c r="BO106"/>
  <c r="BM106"/>
  <c r="BK106"/>
  <c r="BO105"/>
  <c r="BM105"/>
  <c r="BK105"/>
  <c r="BO104"/>
  <c r="BM104"/>
  <c r="BK104"/>
  <c r="BO103"/>
  <c r="BM103"/>
  <c r="BK103"/>
  <c r="BO102"/>
  <c r="BM102"/>
  <c r="BK102"/>
  <c r="BO101"/>
  <c r="BM101"/>
  <c r="BK101"/>
  <c r="BO100"/>
  <c r="BM100"/>
  <c r="BK100"/>
  <c r="BO99"/>
  <c r="BM99"/>
  <c r="BK99"/>
  <c r="BO98"/>
  <c r="BM98"/>
  <c r="BK98"/>
  <c r="BO97"/>
  <c r="BM97"/>
  <c r="BK97"/>
  <c r="BO96"/>
  <c r="BM96"/>
  <c r="BK96"/>
  <c r="BO95"/>
  <c r="BM95"/>
  <c r="BK95"/>
  <c r="BO94"/>
  <c r="BM94"/>
  <c r="BK94"/>
  <c r="BO93"/>
  <c r="BM93"/>
  <c r="BK93"/>
  <c r="BO92"/>
  <c r="BM92"/>
  <c r="BK92"/>
  <c r="BO91"/>
  <c r="BM91"/>
  <c r="BK91"/>
  <c r="BO90"/>
  <c r="BM90"/>
  <c r="BK90"/>
  <c r="BO89"/>
  <c r="BM89"/>
  <c r="BK89"/>
  <c r="BO88"/>
  <c r="BM88"/>
  <c r="BK88"/>
  <c r="BO87"/>
  <c r="BM87"/>
  <c r="BK87"/>
  <c r="BO86"/>
  <c r="BM86"/>
  <c r="BK86"/>
  <c r="BO85"/>
  <c r="BM85"/>
  <c r="BK85"/>
  <c r="BO84"/>
  <c r="BM84"/>
  <c r="BK84"/>
  <c r="BO83"/>
  <c r="BM83"/>
  <c r="BK83"/>
  <c r="BO82"/>
  <c r="BM82"/>
  <c r="BK82"/>
  <c r="BO81"/>
  <c r="BM81"/>
  <c r="BK81"/>
  <c r="BO80"/>
  <c r="BM80"/>
  <c r="BK80"/>
  <c r="BO79"/>
  <c r="BM79"/>
  <c r="BK79"/>
  <c r="BO78"/>
  <c r="BM78"/>
  <c r="BK78"/>
  <c r="BO77"/>
  <c r="BM77"/>
  <c r="BK77"/>
  <c r="BO76"/>
  <c r="BM76"/>
  <c r="BK76"/>
  <c r="BO75"/>
  <c r="BM75"/>
  <c r="BK75"/>
  <c r="BO74"/>
  <c r="BM74"/>
  <c r="BK74"/>
  <c r="BO73"/>
  <c r="BM73"/>
  <c r="BK73"/>
  <c r="BO72"/>
  <c r="BM72"/>
  <c r="BK72"/>
  <c r="BO71"/>
  <c r="BM71"/>
  <c r="BK71"/>
  <c r="BO70"/>
  <c r="BM70"/>
  <c r="BK70"/>
  <c r="BO69"/>
  <c r="BM69"/>
  <c r="BK69"/>
  <c r="BO68"/>
  <c r="BM68"/>
  <c r="BK68"/>
  <c r="BO67"/>
  <c r="BM67"/>
  <c r="BK67"/>
  <c r="BO66"/>
  <c r="BM66"/>
  <c r="BK66"/>
  <c r="BO65"/>
  <c r="BM65"/>
  <c r="BK65"/>
  <c r="BO64"/>
  <c r="BM64"/>
  <c r="BK64"/>
  <c r="BO63"/>
  <c r="BM63"/>
  <c r="BK63"/>
  <c r="BO62"/>
  <c r="BM62"/>
  <c r="BK62"/>
  <c r="BO61"/>
  <c r="BM61"/>
  <c r="BK61"/>
  <c r="BO60"/>
  <c r="BM60"/>
  <c r="BK60"/>
  <c r="BO59"/>
  <c r="BM59"/>
  <c r="BK59"/>
  <c r="BO58"/>
  <c r="BM58"/>
  <c r="BK58"/>
  <c r="BO57"/>
  <c r="BM57"/>
  <c r="BK57"/>
  <c r="BO56"/>
  <c r="BM56"/>
  <c r="BK56"/>
  <c r="BO55"/>
  <c r="BM55"/>
  <c r="BK55"/>
  <c r="BO54"/>
  <c r="BM54"/>
  <c r="BK54"/>
  <c r="BO53"/>
  <c r="BM53"/>
  <c r="BK53"/>
  <c r="BO52"/>
  <c r="BM52"/>
  <c r="BK52"/>
  <c r="BO51"/>
  <c r="BM51"/>
  <c r="BK51"/>
  <c r="BO50"/>
  <c r="BM50"/>
  <c r="BK50"/>
  <c r="BO49"/>
  <c r="BM49"/>
  <c r="BK49"/>
  <c r="BO48"/>
  <c r="BM48"/>
  <c r="BK48"/>
  <c r="BO47"/>
  <c r="BM47"/>
  <c r="BK47"/>
  <c r="BO46"/>
  <c r="BM46"/>
  <c r="BK46"/>
  <c r="BO45"/>
  <c r="BM45"/>
  <c r="BK45"/>
  <c r="BO44"/>
  <c r="BM44"/>
  <c r="BK44"/>
  <c r="BO43"/>
  <c r="BM43"/>
  <c r="BK43"/>
  <c r="BO42"/>
  <c r="BM42"/>
  <c r="BK42"/>
  <c r="BO41"/>
  <c r="BM41"/>
  <c r="BK41"/>
  <c r="BO40"/>
  <c r="BM40"/>
  <c r="BK40"/>
  <c r="BO39"/>
  <c r="BM39"/>
  <c r="BK39"/>
  <c r="BO38"/>
  <c r="BM38"/>
  <c r="BK38"/>
  <c r="BO37"/>
  <c r="BM37"/>
  <c r="BK37"/>
  <c r="BO36"/>
  <c r="BM36"/>
  <c r="BK36"/>
  <c r="BO35"/>
  <c r="BM35"/>
  <c r="BK35"/>
  <c r="BO34"/>
  <c r="BM34"/>
  <c r="BK34"/>
  <c r="BO33"/>
  <c r="BM33"/>
  <c r="BK33"/>
  <c r="BO32"/>
  <c r="BM32"/>
  <c r="BK32"/>
  <c r="BO31"/>
  <c r="BM31"/>
  <c r="BK31"/>
  <c r="BO30"/>
  <c r="BM30"/>
  <c r="BK30"/>
  <c r="BO29"/>
  <c r="BM29"/>
  <c r="BK29"/>
  <c r="BO28"/>
  <c r="BM28"/>
  <c r="BK28"/>
  <c r="BO27"/>
  <c r="BM27"/>
  <c r="BK27"/>
  <c r="BO26"/>
  <c r="BM26"/>
  <c r="BK26"/>
  <c r="BO25"/>
  <c r="BM25"/>
  <c r="BK25"/>
  <c r="BO24"/>
  <c r="BM24"/>
  <c r="BK24"/>
  <c r="BO23"/>
  <c r="BM23"/>
  <c r="BK23"/>
  <c r="BO22"/>
  <c r="BM22"/>
  <c r="BK22"/>
  <c r="BO21"/>
  <c r="BM21"/>
  <c r="BK21"/>
  <c r="BO20"/>
  <c r="BM20"/>
  <c r="BK20"/>
  <c r="BO19"/>
  <c r="BM19"/>
  <c r="BK19"/>
  <c r="BO18"/>
  <c r="BM18"/>
  <c r="BK18"/>
  <c r="BO17"/>
  <c r="BM17"/>
  <c r="BK17"/>
  <c r="BO16"/>
  <c r="BM16"/>
  <c r="BK16"/>
  <c r="BO15"/>
  <c r="BM15"/>
  <c r="BK15"/>
  <c r="BO14"/>
  <c r="BM14"/>
  <c r="BK14"/>
  <c r="BO13"/>
  <c r="BM13"/>
  <c r="BK13"/>
  <c r="BO12"/>
  <c r="AV12" s="1"/>
  <c r="BM12"/>
  <c r="AT12" s="1"/>
  <c r="BK12"/>
  <c r="AR12" s="1"/>
  <c r="BO11"/>
  <c r="AV11" s="1"/>
  <c r="BM11"/>
  <c r="AT11" s="1"/>
  <c r="BK11"/>
  <c r="AR11" s="1"/>
  <c r="BO10"/>
  <c r="AV10" s="1"/>
  <c r="BM10"/>
  <c r="AT10" s="1"/>
  <c r="BK10"/>
  <c r="AR10" s="1"/>
  <c r="BO9"/>
  <c r="AV9" s="1"/>
  <c r="BM9"/>
  <c r="AT9" s="1"/>
  <c r="BK9"/>
  <c r="AR9" s="1"/>
  <c r="BO108" i="31"/>
  <c r="BM108"/>
  <c r="BK108"/>
  <c r="BO107"/>
  <c r="BM107"/>
  <c r="BK107"/>
  <c r="BO106"/>
  <c r="BM106"/>
  <c r="BK106"/>
  <c r="BO105"/>
  <c r="BM105"/>
  <c r="BK105"/>
  <c r="BO104"/>
  <c r="BM104"/>
  <c r="BK104"/>
  <c r="BO103"/>
  <c r="BM103"/>
  <c r="BK103"/>
  <c r="BO102"/>
  <c r="BM102"/>
  <c r="BK102"/>
  <c r="BO101"/>
  <c r="BM101"/>
  <c r="BK101"/>
  <c r="BO100"/>
  <c r="BM100"/>
  <c r="BK100"/>
  <c r="BO99"/>
  <c r="BM99"/>
  <c r="BK99"/>
  <c r="BO98"/>
  <c r="BM98"/>
  <c r="BK98"/>
  <c r="BO97"/>
  <c r="BM97"/>
  <c r="BK97"/>
  <c r="BO96"/>
  <c r="BM96"/>
  <c r="BK96"/>
  <c r="BO95"/>
  <c r="BM95"/>
  <c r="BK95"/>
  <c r="BO94"/>
  <c r="BM94"/>
  <c r="BK94"/>
  <c r="BO93"/>
  <c r="BM93"/>
  <c r="BK93"/>
  <c r="BO92"/>
  <c r="BM92"/>
  <c r="BK92"/>
  <c r="BO91"/>
  <c r="BM91"/>
  <c r="BK91"/>
  <c r="BO90"/>
  <c r="BM90"/>
  <c r="BK90"/>
  <c r="BO89"/>
  <c r="BM89"/>
  <c r="BK89"/>
  <c r="BO88"/>
  <c r="BM88"/>
  <c r="BK88"/>
  <c r="BO87"/>
  <c r="BM87"/>
  <c r="BK87"/>
  <c r="BO86"/>
  <c r="BM86"/>
  <c r="BK86"/>
  <c r="BO85"/>
  <c r="BM85"/>
  <c r="BK85"/>
  <c r="BO84"/>
  <c r="BM84"/>
  <c r="BK84"/>
  <c r="BO83"/>
  <c r="BM83"/>
  <c r="BK83"/>
  <c r="BO82"/>
  <c r="BM82"/>
  <c r="BK82"/>
  <c r="BO81"/>
  <c r="BM81"/>
  <c r="BK81"/>
  <c r="BO80"/>
  <c r="BM80"/>
  <c r="BK80"/>
  <c r="BO79"/>
  <c r="BM79"/>
  <c r="BK79"/>
  <c r="BO78"/>
  <c r="BM78"/>
  <c r="BK78"/>
  <c r="BO77"/>
  <c r="BM77"/>
  <c r="BK77"/>
  <c r="BO76"/>
  <c r="BM76"/>
  <c r="BK76"/>
  <c r="BO75"/>
  <c r="BM75"/>
  <c r="BK75"/>
  <c r="BO74"/>
  <c r="BM74"/>
  <c r="BK74"/>
  <c r="BO73"/>
  <c r="BM73"/>
  <c r="BK73"/>
  <c r="BO72"/>
  <c r="BM72"/>
  <c r="BK72"/>
  <c r="BO71"/>
  <c r="BM71"/>
  <c r="BK71"/>
  <c r="BO70"/>
  <c r="BM70"/>
  <c r="BK70"/>
  <c r="BO69"/>
  <c r="BM69"/>
  <c r="BK69"/>
  <c r="BO68"/>
  <c r="BM68"/>
  <c r="BK68"/>
  <c r="BO67"/>
  <c r="BM67"/>
  <c r="BK67"/>
  <c r="BO66"/>
  <c r="BM66"/>
  <c r="BK66"/>
  <c r="BO65"/>
  <c r="BM65"/>
  <c r="BK65"/>
  <c r="BO64"/>
  <c r="BM64"/>
  <c r="BK64"/>
  <c r="BO63"/>
  <c r="BM63"/>
  <c r="BK63"/>
  <c r="BO62"/>
  <c r="BM62"/>
  <c r="BK62"/>
  <c r="BO61"/>
  <c r="BM61"/>
  <c r="BK61"/>
  <c r="BO60"/>
  <c r="BM60"/>
  <c r="BK60"/>
  <c r="BO59"/>
  <c r="BM59"/>
  <c r="BK59"/>
  <c r="BO58"/>
  <c r="BM58"/>
  <c r="BK58"/>
  <c r="BO57"/>
  <c r="BM57"/>
  <c r="BK57"/>
  <c r="BO56"/>
  <c r="BM56"/>
  <c r="BK56"/>
  <c r="BO55"/>
  <c r="BM55"/>
  <c r="BK55"/>
  <c r="BO54"/>
  <c r="BM54"/>
  <c r="BK54"/>
  <c r="BO53"/>
  <c r="BM53"/>
  <c r="BK53"/>
  <c r="BO52"/>
  <c r="BM52"/>
  <c r="BK52"/>
  <c r="BO51"/>
  <c r="BM51"/>
  <c r="BK51"/>
  <c r="BO50"/>
  <c r="BM50"/>
  <c r="BK50"/>
  <c r="BO49"/>
  <c r="BM49"/>
  <c r="BK49"/>
  <c r="BO48"/>
  <c r="BM48"/>
  <c r="BK48"/>
  <c r="BO47"/>
  <c r="BM47"/>
  <c r="BK47"/>
  <c r="BO46"/>
  <c r="BM46"/>
  <c r="BK46"/>
  <c r="BO45"/>
  <c r="BM45"/>
  <c r="BK45"/>
  <c r="BO44"/>
  <c r="BM44"/>
  <c r="BK44"/>
  <c r="BO43"/>
  <c r="BM43"/>
  <c r="BK43"/>
  <c r="BO42"/>
  <c r="BM42"/>
  <c r="BK42"/>
  <c r="BO41"/>
  <c r="BM41"/>
  <c r="BK41"/>
  <c r="BO40"/>
  <c r="BM40"/>
  <c r="BK40"/>
  <c r="BO39"/>
  <c r="BM39"/>
  <c r="BK39"/>
  <c r="BO38"/>
  <c r="BM38"/>
  <c r="BK38"/>
  <c r="BO37"/>
  <c r="BM37"/>
  <c r="BK37"/>
  <c r="BO36"/>
  <c r="BM36"/>
  <c r="BK36"/>
  <c r="BO35"/>
  <c r="BM35"/>
  <c r="BK35"/>
  <c r="BO34"/>
  <c r="BM34"/>
  <c r="BK34"/>
  <c r="BO33"/>
  <c r="BM33"/>
  <c r="BK33"/>
  <c r="BO32"/>
  <c r="BM32"/>
  <c r="BK32"/>
  <c r="BO31"/>
  <c r="BM31"/>
  <c r="BK31"/>
  <c r="BO30"/>
  <c r="BM30"/>
  <c r="BK30"/>
  <c r="BO29"/>
  <c r="BM29"/>
  <c r="BK29"/>
  <c r="BO28"/>
  <c r="BM28"/>
  <c r="BK28"/>
  <c r="BO27"/>
  <c r="BM27"/>
  <c r="BK27"/>
  <c r="BO26"/>
  <c r="BM26"/>
  <c r="BK26"/>
  <c r="BO25"/>
  <c r="BM25"/>
  <c r="BK25"/>
  <c r="BO24"/>
  <c r="BM24"/>
  <c r="BK24"/>
  <c r="BO23"/>
  <c r="BM23"/>
  <c r="BK23"/>
  <c r="BO22"/>
  <c r="BM22"/>
  <c r="BK22"/>
  <c r="BO21"/>
  <c r="BM21"/>
  <c r="BK21"/>
  <c r="BO20"/>
  <c r="BM20"/>
  <c r="BK20"/>
  <c r="BO19"/>
  <c r="BM19"/>
  <c r="BK19"/>
  <c r="BO18"/>
  <c r="BM18"/>
  <c r="BK18"/>
  <c r="BO17"/>
  <c r="BM17"/>
  <c r="BK17"/>
  <c r="BO16"/>
  <c r="BM16"/>
  <c r="BK16"/>
  <c r="BO15"/>
  <c r="BM15"/>
  <c r="BK15"/>
  <c r="BO14"/>
  <c r="BM14"/>
  <c r="BK14"/>
  <c r="BO13"/>
  <c r="BM13"/>
  <c r="BK13"/>
  <c r="BO12"/>
  <c r="AV12" s="1"/>
  <c r="BM12"/>
  <c r="AT12" s="1"/>
  <c r="BK12"/>
  <c r="AR12" s="1"/>
  <c r="BO11"/>
  <c r="AV11" s="1"/>
  <c r="BM11"/>
  <c r="AT11" s="1"/>
  <c r="BK11"/>
  <c r="AR11" s="1"/>
  <c r="BO10"/>
  <c r="AV10" s="1"/>
  <c r="BM10"/>
  <c r="AT10" s="1"/>
  <c r="BK10"/>
  <c r="AR10" s="1"/>
  <c r="BO9"/>
  <c r="AV9" s="1"/>
  <c r="BM9"/>
  <c r="AT9" s="1"/>
  <c r="BK9"/>
  <c r="AR9" s="1"/>
  <c r="BO108" i="9"/>
  <c r="BM108"/>
  <c r="BK108"/>
  <c r="BO107"/>
  <c r="BM107"/>
  <c r="BK107"/>
  <c r="BO106"/>
  <c r="BM106"/>
  <c r="BK106"/>
  <c r="BO105"/>
  <c r="BM105"/>
  <c r="BK105"/>
  <c r="BO104"/>
  <c r="BM104"/>
  <c r="BK104"/>
  <c r="BO103"/>
  <c r="BM103"/>
  <c r="BK103"/>
  <c r="BO102"/>
  <c r="BM102"/>
  <c r="BK102"/>
  <c r="BO101"/>
  <c r="BM101"/>
  <c r="BK101"/>
  <c r="BO100"/>
  <c r="BM100"/>
  <c r="BK100"/>
  <c r="BO99"/>
  <c r="BM99"/>
  <c r="BK99"/>
  <c r="BO98"/>
  <c r="BM98"/>
  <c r="BK98"/>
  <c r="BO97"/>
  <c r="BM97"/>
  <c r="BK97"/>
  <c r="BO96"/>
  <c r="BM96"/>
  <c r="BK96"/>
  <c r="BO95"/>
  <c r="BM95"/>
  <c r="BK95"/>
  <c r="BO94"/>
  <c r="BM94"/>
  <c r="BK94"/>
  <c r="BO93"/>
  <c r="BM93"/>
  <c r="BK93"/>
  <c r="BO92"/>
  <c r="BM92"/>
  <c r="BK92"/>
  <c r="BO91"/>
  <c r="BM91"/>
  <c r="BK91"/>
  <c r="BO90"/>
  <c r="BM90"/>
  <c r="BK90"/>
  <c r="BO89"/>
  <c r="BM89"/>
  <c r="BK89"/>
  <c r="BO88"/>
  <c r="BM88"/>
  <c r="BK88"/>
  <c r="BO87"/>
  <c r="BM87"/>
  <c r="BK87"/>
  <c r="BO86"/>
  <c r="BM86"/>
  <c r="BK86"/>
  <c r="BO85"/>
  <c r="BM85"/>
  <c r="BK85"/>
  <c r="BO84"/>
  <c r="BM84"/>
  <c r="BK84"/>
  <c r="BO83"/>
  <c r="BM83"/>
  <c r="BK83"/>
  <c r="BO82"/>
  <c r="BM82"/>
  <c r="BK82"/>
  <c r="BO81"/>
  <c r="BM81"/>
  <c r="BK81"/>
  <c r="BO80"/>
  <c r="BM80"/>
  <c r="BK80"/>
  <c r="BO79"/>
  <c r="BM79"/>
  <c r="BK79"/>
  <c r="BO78"/>
  <c r="BM78"/>
  <c r="BK78"/>
  <c r="BO77"/>
  <c r="BM77"/>
  <c r="BK77"/>
  <c r="BO76"/>
  <c r="BM76"/>
  <c r="BK76"/>
  <c r="BO75"/>
  <c r="BM75"/>
  <c r="BK75"/>
  <c r="BO74"/>
  <c r="BM74"/>
  <c r="BK74"/>
  <c r="BO73"/>
  <c r="BM73"/>
  <c r="BK73"/>
  <c r="BO72"/>
  <c r="BM72"/>
  <c r="BK72"/>
  <c r="BO71"/>
  <c r="BM71"/>
  <c r="BK71"/>
  <c r="BO70"/>
  <c r="BM70"/>
  <c r="BK70"/>
  <c r="BO69"/>
  <c r="BM69"/>
  <c r="BK69"/>
  <c r="BO68"/>
  <c r="BM68"/>
  <c r="BK68"/>
  <c r="BO67"/>
  <c r="BM67"/>
  <c r="BK67"/>
  <c r="BO66"/>
  <c r="BM66"/>
  <c r="BK66"/>
  <c r="BO65"/>
  <c r="BM65"/>
  <c r="BK65"/>
  <c r="BO64"/>
  <c r="BM64"/>
  <c r="BK64"/>
  <c r="BO63"/>
  <c r="BM63"/>
  <c r="BK63"/>
  <c r="BO62"/>
  <c r="BM62"/>
  <c r="BK62"/>
  <c r="BO61"/>
  <c r="BM61"/>
  <c r="BK61"/>
  <c r="BO60"/>
  <c r="BM60"/>
  <c r="BK60"/>
  <c r="BO59"/>
  <c r="BM59"/>
  <c r="BK59"/>
  <c r="BO58"/>
  <c r="BM58"/>
  <c r="BK58"/>
  <c r="BO57"/>
  <c r="BM57"/>
  <c r="BK57"/>
  <c r="BO56"/>
  <c r="BM56"/>
  <c r="BK56"/>
  <c r="BO55"/>
  <c r="BM55"/>
  <c r="BK55"/>
  <c r="BO54"/>
  <c r="BM54"/>
  <c r="BK54"/>
  <c r="BO53"/>
  <c r="BM53"/>
  <c r="BK53"/>
  <c r="BO52"/>
  <c r="BM52"/>
  <c r="BK52"/>
  <c r="BO51"/>
  <c r="BM51"/>
  <c r="BK51"/>
  <c r="BO50"/>
  <c r="BM50"/>
  <c r="BK50"/>
  <c r="BO49"/>
  <c r="BM49"/>
  <c r="BK49"/>
  <c r="BO48"/>
  <c r="BM48"/>
  <c r="BK48"/>
  <c r="BO47"/>
  <c r="BM47"/>
  <c r="BK47"/>
  <c r="BO46"/>
  <c r="BM46"/>
  <c r="BK46"/>
  <c r="BO45"/>
  <c r="BM45"/>
  <c r="BK45"/>
  <c r="BO44"/>
  <c r="BM44"/>
  <c r="BK44"/>
  <c r="BO43"/>
  <c r="BM43"/>
  <c r="BK43"/>
  <c r="BO42"/>
  <c r="BM42"/>
  <c r="BK42"/>
  <c r="BO41"/>
  <c r="BM41"/>
  <c r="BK41"/>
  <c r="BO40"/>
  <c r="BM40"/>
  <c r="BK40"/>
  <c r="BO39"/>
  <c r="BM39"/>
  <c r="BK39"/>
  <c r="BO38"/>
  <c r="BM38"/>
  <c r="BK38"/>
  <c r="BO37"/>
  <c r="BM37"/>
  <c r="BK37"/>
  <c r="BO36"/>
  <c r="BM36"/>
  <c r="BK36"/>
  <c r="BO35"/>
  <c r="BM35"/>
  <c r="BK35"/>
  <c r="BO34"/>
  <c r="BM34"/>
  <c r="BK34"/>
  <c r="BO33"/>
  <c r="BM33"/>
  <c r="BK33"/>
  <c r="BO32"/>
  <c r="BM32"/>
  <c r="BK32"/>
  <c r="BO31"/>
  <c r="BM31"/>
  <c r="BK31"/>
  <c r="BO30"/>
  <c r="BM30"/>
  <c r="BK30"/>
  <c r="BO29"/>
  <c r="BM29"/>
  <c r="BK29"/>
  <c r="BO28"/>
  <c r="BM28"/>
  <c r="BK28"/>
  <c r="BO27"/>
  <c r="BM27"/>
  <c r="BK27"/>
  <c r="BO26"/>
  <c r="BM26"/>
  <c r="BK26"/>
  <c r="BO25"/>
  <c r="BM25"/>
  <c r="BK25"/>
  <c r="BO24"/>
  <c r="BM24"/>
  <c r="BK24"/>
  <c r="BO23"/>
  <c r="BM23"/>
  <c r="BK23"/>
  <c r="BO22"/>
  <c r="BM22"/>
  <c r="BK22"/>
  <c r="BO21"/>
  <c r="BM21"/>
  <c r="BK21"/>
  <c r="BO20"/>
  <c r="BM20"/>
  <c r="BK20"/>
  <c r="BO19"/>
  <c r="BM19"/>
  <c r="BK19"/>
  <c r="BO18"/>
  <c r="BM18"/>
  <c r="BK18"/>
  <c r="BO17"/>
  <c r="BM17"/>
  <c r="BK17"/>
  <c r="BO16"/>
  <c r="BM16"/>
  <c r="BK16"/>
  <c r="BO15"/>
  <c r="BM15"/>
  <c r="BK15"/>
  <c r="BO14"/>
  <c r="BM14"/>
  <c r="BK14"/>
  <c r="BO13"/>
  <c r="BM13"/>
  <c r="BK13"/>
  <c r="BO12"/>
  <c r="BM12"/>
  <c r="BK12"/>
  <c r="BO11"/>
  <c r="AV11" s="1"/>
  <c r="BM11"/>
  <c r="AT11" s="1"/>
  <c r="BK11"/>
  <c r="AR11" s="1"/>
  <c r="BO10"/>
  <c r="AV10" s="1"/>
  <c r="BM10"/>
  <c r="AT10" s="1"/>
  <c r="BK10"/>
  <c r="AR10" s="1"/>
  <c r="BO9"/>
  <c r="AV9" s="1"/>
  <c r="BM9"/>
  <c r="AT9" s="1"/>
  <c r="BK9"/>
  <c r="AR9" s="1"/>
  <c r="AW107"/>
  <c r="AV107"/>
  <c r="AU107"/>
  <c r="AT107"/>
  <c r="AS107"/>
  <c r="AR107"/>
  <c r="AW106"/>
  <c r="AV106"/>
  <c r="AU106"/>
  <c r="AT106"/>
  <c r="AS106"/>
  <c r="AR106"/>
  <c r="AW105"/>
  <c r="AV105"/>
  <c r="AU105"/>
  <c r="AT105"/>
  <c r="AS105"/>
  <c r="AR105"/>
  <c r="AW104"/>
  <c r="AV104"/>
  <c r="AU104"/>
  <c r="AT104"/>
  <c r="AS104"/>
  <c r="AR104"/>
  <c r="AW103"/>
  <c r="AV103"/>
  <c r="AU103"/>
  <c r="AT103"/>
  <c r="AS103"/>
  <c r="AR103"/>
  <c r="AW102"/>
  <c r="AV102"/>
  <c r="AU102"/>
  <c r="AT102"/>
  <c r="AS102"/>
  <c r="AR102"/>
  <c r="AW101"/>
  <c r="AV101"/>
  <c r="AU101"/>
  <c r="AT101"/>
  <c r="AS101"/>
  <c r="AR101"/>
  <c r="AW100"/>
  <c r="AV100"/>
  <c r="AU100"/>
  <c r="AT100"/>
  <c r="AS100"/>
  <c r="AR100"/>
  <c r="AW99"/>
  <c r="AV99"/>
  <c r="AU99"/>
  <c r="AT99"/>
  <c r="AS99"/>
  <c r="AR99"/>
  <c r="AS107" i="37"/>
  <c r="AV106"/>
  <c r="AW105"/>
  <c r="AT105"/>
  <c r="AU104"/>
  <c r="AR104"/>
  <c r="AS103"/>
  <c r="AV102"/>
  <c r="AW101"/>
  <c r="AT101"/>
  <c r="AU100"/>
  <c r="AR100"/>
  <c r="AS99"/>
  <c r="AV98"/>
  <c r="AW97"/>
  <c r="AT97"/>
  <c r="AU96"/>
  <c r="AR96"/>
  <c r="AS95"/>
  <c r="AV94"/>
  <c r="AW93"/>
  <c r="AT93"/>
  <c r="AU92"/>
  <c r="AR92"/>
  <c r="AS91"/>
  <c r="AV90"/>
  <c r="AW89"/>
  <c r="AT89"/>
  <c r="AU88"/>
  <c r="AR88"/>
  <c r="AS87"/>
  <c r="AV86"/>
  <c r="AW85"/>
  <c r="AT85"/>
  <c r="AU84"/>
  <c r="AR84"/>
  <c r="AS83"/>
  <c r="AV82"/>
  <c r="AW81"/>
  <c r="AT81"/>
  <c r="AU80"/>
  <c r="AR80"/>
  <c r="AS79"/>
  <c r="AV78"/>
  <c r="AW77"/>
  <c r="AT77"/>
  <c r="AU76"/>
  <c r="AR76"/>
  <c r="AS75"/>
  <c r="AV74"/>
  <c r="AW73"/>
  <c r="AT73"/>
  <c r="AU72"/>
  <c r="AR72"/>
  <c r="AS71"/>
  <c r="AV70"/>
  <c r="AW69"/>
  <c r="AT69"/>
  <c r="AU68"/>
  <c r="AR68"/>
  <c r="AS67"/>
  <c r="AV66"/>
  <c r="AW65"/>
  <c r="AT65"/>
  <c r="AU64"/>
  <c r="AR64"/>
  <c r="AS63"/>
  <c r="AV62"/>
  <c r="AW61"/>
  <c r="AT61"/>
  <c r="AU60"/>
  <c r="AR60"/>
  <c r="AS59"/>
  <c r="AV58"/>
  <c r="AW57"/>
  <c r="AT57"/>
  <c r="AU56"/>
  <c r="AR56"/>
  <c r="AS55"/>
  <c r="AV54"/>
  <c r="AW53"/>
  <c r="AT53"/>
  <c r="AU52"/>
  <c r="AR52"/>
  <c r="AS51"/>
  <c r="AV50"/>
  <c r="AW49"/>
  <c r="AT49"/>
  <c r="AU48"/>
  <c r="AR48"/>
  <c r="AS47"/>
  <c r="AV46"/>
  <c r="AW45"/>
  <c r="AT45"/>
  <c r="AU44"/>
  <c r="AR44"/>
  <c r="AS43"/>
  <c r="AV42"/>
  <c r="AW41"/>
  <c r="AT41"/>
  <c r="AU40"/>
  <c r="AR40"/>
  <c r="AS39"/>
  <c r="AV38"/>
  <c r="AW37"/>
  <c r="AT37"/>
  <c r="AU36"/>
  <c r="AR36"/>
  <c r="AS35"/>
  <c r="AV34"/>
  <c r="AW33"/>
  <c r="AT33"/>
  <c r="AU32"/>
  <c r="AR32"/>
  <c r="AV30"/>
  <c r="AT29"/>
  <c r="AR28"/>
  <c r="AV26"/>
  <c r="AT25"/>
  <c r="AR24"/>
  <c r="BO108"/>
  <c r="AV108" s="1"/>
  <c r="BM108"/>
  <c r="AU108" s="1"/>
  <c r="BK108"/>
  <c r="AR108" s="1"/>
  <c r="BO107"/>
  <c r="AW107" s="1"/>
  <c r="BM107"/>
  <c r="AU107" s="1"/>
  <c r="BK107"/>
  <c r="AR107" s="1"/>
  <c r="BO106"/>
  <c r="AW106" s="1"/>
  <c r="BM106"/>
  <c r="AU106" s="1"/>
  <c r="BK106"/>
  <c r="AS106" s="1"/>
  <c r="BO105"/>
  <c r="AV105" s="1"/>
  <c r="BM105"/>
  <c r="AU105" s="1"/>
  <c r="BK105"/>
  <c r="AS105" s="1"/>
  <c r="BO104"/>
  <c r="AW104" s="1"/>
  <c r="BM104"/>
  <c r="AT104" s="1"/>
  <c r="BK104"/>
  <c r="AS104" s="1"/>
  <c r="BO103"/>
  <c r="AW103" s="1"/>
  <c r="BM103"/>
  <c r="AU103" s="1"/>
  <c r="BK103"/>
  <c r="AR103" s="1"/>
  <c r="BO102"/>
  <c r="AW102" s="1"/>
  <c r="BM102"/>
  <c r="AU102" s="1"/>
  <c r="BK102"/>
  <c r="AS102" s="1"/>
  <c r="BO101"/>
  <c r="AV101" s="1"/>
  <c r="BM101"/>
  <c r="AU101" s="1"/>
  <c r="BK101"/>
  <c r="AS101" s="1"/>
  <c r="BO100"/>
  <c r="AW100" s="1"/>
  <c r="BM100"/>
  <c r="AT100" s="1"/>
  <c r="BK100"/>
  <c r="AS100" s="1"/>
  <c r="BO99"/>
  <c r="AW99" s="1"/>
  <c r="BM99"/>
  <c r="AU99" s="1"/>
  <c r="BK99"/>
  <c r="AR99" s="1"/>
  <c r="BO98"/>
  <c r="AW98" s="1"/>
  <c r="BM98"/>
  <c r="AU98" s="1"/>
  <c r="BK98"/>
  <c r="AS98" s="1"/>
  <c r="BO97"/>
  <c r="AV97" s="1"/>
  <c r="BM97"/>
  <c r="AU97" s="1"/>
  <c r="BK97"/>
  <c r="AS97" s="1"/>
  <c r="BO96"/>
  <c r="AW96" s="1"/>
  <c r="BM96"/>
  <c r="AT96" s="1"/>
  <c r="BK96"/>
  <c r="AS96" s="1"/>
  <c r="BO95"/>
  <c r="AW95" s="1"/>
  <c r="BM95"/>
  <c r="AU95" s="1"/>
  <c r="BK95"/>
  <c r="AR95" s="1"/>
  <c r="BO94"/>
  <c r="AW94" s="1"/>
  <c r="BM94"/>
  <c r="AU94" s="1"/>
  <c r="BK94"/>
  <c r="AS94" s="1"/>
  <c r="BO93"/>
  <c r="AV93" s="1"/>
  <c r="BM93"/>
  <c r="AU93" s="1"/>
  <c r="BK93"/>
  <c r="AS93" s="1"/>
  <c r="BO92"/>
  <c r="AW92" s="1"/>
  <c r="BM92"/>
  <c r="AT92" s="1"/>
  <c r="BK92"/>
  <c r="AS92" s="1"/>
  <c r="BO91"/>
  <c r="AW91" s="1"/>
  <c r="BM91"/>
  <c r="AU91" s="1"/>
  <c r="BK91"/>
  <c r="AR91" s="1"/>
  <c r="BO90"/>
  <c r="AW90" s="1"/>
  <c r="BM90"/>
  <c r="AU90" s="1"/>
  <c r="BK90"/>
  <c r="AS90" s="1"/>
  <c r="BO89"/>
  <c r="AV89" s="1"/>
  <c r="BM89"/>
  <c r="AU89" s="1"/>
  <c r="BK89"/>
  <c r="AS89" s="1"/>
  <c r="BO88"/>
  <c r="AW88" s="1"/>
  <c r="BM88"/>
  <c r="AT88" s="1"/>
  <c r="BK88"/>
  <c r="AS88" s="1"/>
  <c r="BO87"/>
  <c r="AW87" s="1"/>
  <c r="BM87"/>
  <c r="AU87" s="1"/>
  <c r="BK87"/>
  <c r="AR87" s="1"/>
  <c r="BO86"/>
  <c r="AW86" s="1"/>
  <c r="BM86"/>
  <c r="AU86" s="1"/>
  <c r="BK86"/>
  <c r="AS86" s="1"/>
  <c r="BO85"/>
  <c r="AV85" s="1"/>
  <c r="BM85"/>
  <c r="AU85" s="1"/>
  <c r="BK85"/>
  <c r="AS85" s="1"/>
  <c r="BO84"/>
  <c r="AW84" s="1"/>
  <c r="BM84"/>
  <c r="AT84" s="1"/>
  <c r="BK84"/>
  <c r="AS84" s="1"/>
  <c r="BO83"/>
  <c r="AW83" s="1"/>
  <c r="BM83"/>
  <c r="AU83" s="1"/>
  <c r="BK83"/>
  <c r="AR83" s="1"/>
  <c r="BO82"/>
  <c r="AW82" s="1"/>
  <c r="BM82"/>
  <c r="AU82" s="1"/>
  <c r="BK82"/>
  <c r="AS82" s="1"/>
  <c r="BO81"/>
  <c r="AV81" s="1"/>
  <c r="BM81"/>
  <c r="AU81" s="1"/>
  <c r="BK81"/>
  <c r="AS81" s="1"/>
  <c r="BO80"/>
  <c r="AW80" s="1"/>
  <c r="BM80"/>
  <c r="AT80" s="1"/>
  <c r="BK80"/>
  <c r="AS80" s="1"/>
  <c r="BO79"/>
  <c r="AW79" s="1"/>
  <c r="BM79"/>
  <c r="AU79" s="1"/>
  <c r="BK79"/>
  <c r="AR79" s="1"/>
  <c r="BO78"/>
  <c r="AW78" s="1"/>
  <c r="BM78"/>
  <c r="AU78" s="1"/>
  <c r="BK78"/>
  <c r="AS78" s="1"/>
  <c r="BO77"/>
  <c r="AV77" s="1"/>
  <c r="BM77"/>
  <c r="AU77" s="1"/>
  <c r="BK77"/>
  <c r="AS77" s="1"/>
  <c r="BO76"/>
  <c r="AW76" s="1"/>
  <c r="BM76"/>
  <c r="AT76" s="1"/>
  <c r="BK76"/>
  <c r="AS76" s="1"/>
  <c r="BO75"/>
  <c r="AW75" s="1"/>
  <c r="BM75"/>
  <c r="AU75" s="1"/>
  <c r="BK75"/>
  <c r="AR75" s="1"/>
  <c r="BO74"/>
  <c r="AW74" s="1"/>
  <c r="BM74"/>
  <c r="AU74" s="1"/>
  <c r="BK74"/>
  <c r="AS74" s="1"/>
  <c r="BO73"/>
  <c r="AV73" s="1"/>
  <c r="BM73"/>
  <c r="AU73" s="1"/>
  <c r="BK73"/>
  <c r="AS73" s="1"/>
  <c r="BO72"/>
  <c r="AW72" s="1"/>
  <c r="BM72"/>
  <c r="AT72" s="1"/>
  <c r="BK72"/>
  <c r="AS72" s="1"/>
  <c r="BO71"/>
  <c r="AW71" s="1"/>
  <c r="BM71"/>
  <c r="AU71" s="1"/>
  <c r="BK71"/>
  <c r="AR71" s="1"/>
  <c r="BO70"/>
  <c r="AW70" s="1"/>
  <c r="BM70"/>
  <c r="AU70" s="1"/>
  <c r="BK70"/>
  <c r="AS70" s="1"/>
  <c r="BO69"/>
  <c r="AV69" s="1"/>
  <c r="BM69"/>
  <c r="AU69" s="1"/>
  <c r="BK69"/>
  <c r="AS69" s="1"/>
  <c r="BO68"/>
  <c r="AW68" s="1"/>
  <c r="BM68"/>
  <c r="AT68" s="1"/>
  <c r="BK68"/>
  <c r="AS68" s="1"/>
  <c r="BO67"/>
  <c r="AW67" s="1"/>
  <c r="BM67"/>
  <c r="AU67" s="1"/>
  <c r="BK67"/>
  <c r="AR67" s="1"/>
  <c r="BO66"/>
  <c r="AW66" s="1"/>
  <c r="BM66"/>
  <c r="AU66" s="1"/>
  <c r="BK66"/>
  <c r="AS66" s="1"/>
  <c r="BO65"/>
  <c r="AV65" s="1"/>
  <c r="BM65"/>
  <c r="AU65" s="1"/>
  <c r="BK65"/>
  <c r="AS65" s="1"/>
  <c r="BO64"/>
  <c r="AW64" s="1"/>
  <c r="BM64"/>
  <c r="AT64" s="1"/>
  <c r="BK64"/>
  <c r="AS64" s="1"/>
  <c r="BO63"/>
  <c r="AW63" s="1"/>
  <c r="BM63"/>
  <c r="AU63" s="1"/>
  <c r="BK63"/>
  <c r="AR63" s="1"/>
  <c r="BO62"/>
  <c r="AW62" s="1"/>
  <c r="BM62"/>
  <c r="AU62" s="1"/>
  <c r="BK62"/>
  <c r="AS62" s="1"/>
  <c r="BO61"/>
  <c r="AV61" s="1"/>
  <c r="BM61"/>
  <c r="AU61" s="1"/>
  <c r="BK61"/>
  <c r="AS61" s="1"/>
  <c r="BO60"/>
  <c r="AW60" s="1"/>
  <c r="BM60"/>
  <c r="AT60" s="1"/>
  <c r="BK60"/>
  <c r="AS60" s="1"/>
  <c r="BO59"/>
  <c r="AW59" s="1"/>
  <c r="BM59"/>
  <c r="AU59" s="1"/>
  <c r="BK59"/>
  <c r="AR59" s="1"/>
  <c r="BO58"/>
  <c r="AW58" s="1"/>
  <c r="BM58"/>
  <c r="AU58" s="1"/>
  <c r="BK58"/>
  <c r="AS58" s="1"/>
  <c r="BO57"/>
  <c r="AV57" s="1"/>
  <c r="BM57"/>
  <c r="AU57" s="1"/>
  <c r="BK57"/>
  <c r="AS57" s="1"/>
  <c r="BO56"/>
  <c r="AW56" s="1"/>
  <c r="BM56"/>
  <c r="AT56" s="1"/>
  <c r="BK56"/>
  <c r="AS56" s="1"/>
  <c r="BO55"/>
  <c r="AW55" s="1"/>
  <c r="BM55"/>
  <c r="AU55" s="1"/>
  <c r="BK55"/>
  <c r="AR55" s="1"/>
  <c r="BO54"/>
  <c r="AW54" s="1"/>
  <c r="BM54"/>
  <c r="AU54" s="1"/>
  <c r="BK54"/>
  <c r="AS54" s="1"/>
  <c r="BO53"/>
  <c r="AV53" s="1"/>
  <c r="BM53"/>
  <c r="AU53" s="1"/>
  <c r="BK53"/>
  <c r="AS53" s="1"/>
  <c r="BO52"/>
  <c r="AW52" s="1"/>
  <c r="BM52"/>
  <c r="AT52" s="1"/>
  <c r="BK52"/>
  <c r="AS52" s="1"/>
  <c r="BO51"/>
  <c r="AW51" s="1"/>
  <c r="BM51"/>
  <c r="AU51" s="1"/>
  <c r="BK51"/>
  <c r="AR51" s="1"/>
  <c r="BO50"/>
  <c r="AW50" s="1"/>
  <c r="BM50"/>
  <c r="AU50" s="1"/>
  <c r="BK50"/>
  <c r="AS50" s="1"/>
  <c r="BO49"/>
  <c r="AV49" s="1"/>
  <c r="BM49"/>
  <c r="AU49" s="1"/>
  <c r="BK49"/>
  <c r="AS49" s="1"/>
  <c r="BO48"/>
  <c r="AW48" s="1"/>
  <c r="BM48"/>
  <c r="AT48" s="1"/>
  <c r="BK48"/>
  <c r="AS48" s="1"/>
  <c r="BO47"/>
  <c r="AW47" s="1"/>
  <c r="BM47"/>
  <c r="AU47" s="1"/>
  <c r="BK47"/>
  <c r="AR47" s="1"/>
  <c r="BO46"/>
  <c r="AW46" s="1"/>
  <c r="BM46"/>
  <c r="AU46" s="1"/>
  <c r="BK46"/>
  <c r="AS46" s="1"/>
  <c r="BO45"/>
  <c r="AV45" s="1"/>
  <c r="BM45"/>
  <c r="AU45" s="1"/>
  <c r="BK45"/>
  <c r="AS45" s="1"/>
  <c r="BO44"/>
  <c r="AW44" s="1"/>
  <c r="BM44"/>
  <c r="AT44" s="1"/>
  <c r="BK44"/>
  <c r="AS44" s="1"/>
  <c r="BO43"/>
  <c r="AW43" s="1"/>
  <c r="BM43"/>
  <c r="AU43" s="1"/>
  <c r="BK43"/>
  <c r="AR43" s="1"/>
  <c r="BO42"/>
  <c r="AW42" s="1"/>
  <c r="BM42"/>
  <c r="AU42" s="1"/>
  <c r="BK42"/>
  <c r="AS42" s="1"/>
  <c r="BO41"/>
  <c r="AV41" s="1"/>
  <c r="BM41"/>
  <c r="AU41" s="1"/>
  <c r="BK41"/>
  <c r="AS41" s="1"/>
  <c r="BO40"/>
  <c r="AW40" s="1"/>
  <c r="BM40"/>
  <c r="AT40" s="1"/>
  <c r="BK40"/>
  <c r="AS40" s="1"/>
  <c r="BO39"/>
  <c r="AW39" s="1"/>
  <c r="BM39"/>
  <c r="AU39" s="1"/>
  <c r="BK39"/>
  <c r="AR39" s="1"/>
  <c r="BO38"/>
  <c r="AW38" s="1"/>
  <c r="BM38"/>
  <c r="AU38" s="1"/>
  <c r="BK38"/>
  <c r="AS38" s="1"/>
  <c r="BO37"/>
  <c r="AV37" s="1"/>
  <c r="BM37"/>
  <c r="AU37" s="1"/>
  <c r="BK37"/>
  <c r="AS37" s="1"/>
  <c r="BO36"/>
  <c r="AW36" s="1"/>
  <c r="BM36"/>
  <c r="AT36" s="1"/>
  <c r="BK36"/>
  <c r="AS36" s="1"/>
  <c r="BO35"/>
  <c r="AW35" s="1"/>
  <c r="BM35"/>
  <c r="AU35" s="1"/>
  <c r="BK35"/>
  <c r="AR35" s="1"/>
  <c r="BO34"/>
  <c r="AW34" s="1"/>
  <c r="BM34"/>
  <c r="AU34" s="1"/>
  <c r="BK34"/>
  <c r="AS34" s="1"/>
  <c r="BO33"/>
  <c r="AV33" s="1"/>
  <c r="BM33"/>
  <c r="AU33" s="1"/>
  <c r="BK33"/>
  <c r="AS33" s="1"/>
  <c r="BO32"/>
  <c r="AW32" s="1"/>
  <c r="BM32"/>
  <c r="AT32" s="1"/>
  <c r="BK32"/>
  <c r="AS32" s="1"/>
  <c r="BO31"/>
  <c r="AW31" s="1"/>
  <c r="BM31"/>
  <c r="AU31" s="1"/>
  <c r="BK31"/>
  <c r="AS31" s="1"/>
  <c r="BO30"/>
  <c r="AW30" s="1"/>
  <c r="BM30"/>
  <c r="AU30" s="1"/>
  <c r="BK30"/>
  <c r="AS30" s="1"/>
  <c r="BO29"/>
  <c r="AW29" s="1"/>
  <c r="BM29"/>
  <c r="AU29" s="1"/>
  <c r="BK29"/>
  <c r="AS29" s="1"/>
  <c r="BO28"/>
  <c r="AW28" s="1"/>
  <c r="BM28"/>
  <c r="AU28" s="1"/>
  <c r="BK28"/>
  <c r="AS28" s="1"/>
  <c r="BO27"/>
  <c r="AW27" s="1"/>
  <c r="BM27"/>
  <c r="AU27" s="1"/>
  <c r="BK27"/>
  <c r="AS27" s="1"/>
  <c r="BO26"/>
  <c r="AW26" s="1"/>
  <c r="BM26"/>
  <c r="AU26" s="1"/>
  <c r="BK26"/>
  <c r="AS26" s="1"/>
  <c r="BO25"/>
  <c r="AW25" s="1"/>
  <c r="BM25"/>
  <c r="AU25" s="1"/>
  <c r="BK25"/>
  <c r="AS25" s="1"/>
  <c r="BO24"/>
  <c r="AW24" s="1"/>
  <c r="BM24"/>
  <c r="AU24" s="1"/>
  <c r="BK24"/>
  <c r="AS24" s="1"/>
  <c r="BO23"/>
  <c r="AV23" s="1"/>
  <c r="BM23"/>
  <c r="AT23" s="1"/>
  <c r="BK23"/>
  <c r="AR23" s="1"/>
  <c r="BO22"/>
  <c r="AV22" s="1"/>
  <c r="BM22"/>
  <c r="AT22" s="1"/>
  <c r="BK22"/>
  <c r="AR22" s="1"/>
  <c r="BO21"/>
  <c r="AV21" s="1"/>
  <c r="BM21"/>
  <c r="AT21" s="1"/>
  <c r="BK21"/>
  <c r="AR21" s="1"/>
  <c r="BO20"/>
  <c r="AV20" s="1"/>
  <c r="BM20"/>
  <c r="AT20" s="1"/>
  <c r="BK20"/>
  <c r="AR20" s="1"/>
  <c r="BO19"/>
  <c r="AV19" s="1"/>
  <c r="BM19"/>
  <c r="AT19" s="1"/>
  <c r="BK19"/>
  <c r="AR19" s="1"/>
  <c r="BO18"/>
  <c r="AV18" s="1"/>
  <c r="BM18"/>
  <c r="AT18" s="1"/>
  <c r="BK18"/>
  <c r="AR18" s="1"/>
  <c r="BO17"/>
  <c r="AV17" s="1"/>
  <c r="BM17"/>
  <c r="AT17" s="1"/>
  <c r="BK17"/>
  <c r="AR17" s="1"/>
  <c r="BO16"/>
  <c r="AV16" s="1"/>
  <c r="BM16"/>
  <c r="AT16" s="1"/>
  <c r="BK16"/>
  <c r="AR16" s="1"/>
  <c r="BO15"/>
  <c r="AV15" s="1"/>
  <c r="BM15"/>
  <c r="AT15" s="1"/>
  <c r="BK15"/>
  <c r="AR15" s="1"/>
  <c r="BO14"/>
  <c r="AV14" s="1"/>
  <c r="BM14"/>
  <c r="AT14" s="1"/>
  <c r="BK14"/>
  <c r="AR14" s="1"/>
  <c r="BO13"/>
  <c r="AV13" s="1"/>
  <c r="BM13"/>
  <c r="AT13" s="1"/>
  <c r="BK13"/>
  <c r="AR13" s="1"/>
  <c r="BO12"/>
  <c r="AV12" s="1"/>
  <c r="BM12"/>
  <c r="AT12" s="1"/>
  <c r="BK12"/>
  <c r="AR12" s="1"/>
  <c r="BO11"/>
  <c r="AV11" s="1"/>
  <c r="BM11"/>
  <c r="AT11" s="1"/>
  <c r="BK11"/>
  <c r="AR11" s="1"/>
  <c r="BO10"/>
  <c r="AV10" s="1"/>
  <c r="BM10"/>
  <c r="AT10" s="1"/>
  <c r="BK10"/>
  <c r="AR10" s="1"/>
  <c r="BK9"/>
  <c r="AR9" s="1"/>
  <c r="BM9"/>
  <c r="AT9" s="1"/>
  <c r="BO9"/>
  <c r="AV9" s="1"/>
  <c r="D5" i="40"/>
  <c r="D5" i="33"/>
  <c r="D5" i="38"/>
  <c r="D5" i="31"/>
  <c r="D5" i="37"/>
  <c r="C10"/>
  <c r="C11"/>
  <c r="D5" i="9"/>
  <c r="T31" i="51"/>
  <c r="T30" i="48"/>
  <c r="AA22" i="51"/>
  <c r="AB20"/>
  <c r="AB18"/>
  <c r="AA18"/>
  <c r="U35"/>
  <c r="U33"/>
  <c r="E31"/>
  <c r="E29"/>
  <c r="E27"/>
  <c r="F25"/>
  <c r="K23"/>
  <c r="E23"/>
  <c r="X22"/>
  <c r="Y20"/>
  <c r="Y18"/>
  <c r="X18"/>
  <c r="AF11"/>
  <c r="Y11"/>
  <c r="V11"/>
  <c r="H8"/>
  <c r="T7"/>
  <c r="T6"/>
  <c r="U32" i="50"/>
  <c r="U30"/>
  <c r="E30"/>
  <c r="E28"/>
  <c r="E26"/>
  <c r="F24"/>
  <c r="K22"/>
  <c r="E22"/>
  <c r="AA13"/>
  <c r="W13"/>
  <c r="U13"/>
  <c r="H10"/>
  <c r="U32" i="49"/>
  <c r="U30"/>
  <c r="E30"/>
  <c r="E28"/>
  <c r="E26"/>
  <c r="F24"/>
  <c r="K22"/>
  <c r="E22"/>
  <c r="AA13"/>
  <c r="W13"/>
  <c r="U13"/>
  <c r="H10"/>
  <c r="X21" i="48"/>
  <c r="Y19"/>
  <c r="Y17"/>
  <c r="X17"/>
  <c r="T7"/>
  <c r="T6"/>
  <c r="U34"/>
  <c r="U32"/>
  <c r="E30"/>
  <c r="E28"/>
  <c r="E26"/>
  <c r="F24"/>
  <c r="K22"/>
  <c r="E22"/>
  <c r="AC11"/>
  <c r="X11"/>
  <c r="V11"/>
  <c r="H8"/>
  <c r="U33" i="47"/>
  <c r="U31"/>
  <c r="E30"/>
  <c r="E28"/>
  <c r="E26"/>
  <c r="F24"/>
  <c r="K22"/>
  <c r="E22"/>
  <c r="AA13"/>
  <c r="W13"/>
  <c r="U13"/>
  <c r="H10"/>
  <c r="U33" i="46"/>
  <c r="U31"/>
  <c r="AA13"/>
  <c r="W13"/>
  <c r="U13"/>
  <c r="AV24" i="37" l="1"/>
  <c r="AR26"/>
  <c r="AT27"/>
  <c r="AV28"/>
  <c r="AR30"/>
  <c r="AT31"/>
  <c r="AV32"/>
  <c r="AR34"/>
  <c r="AT35"/>
  <c r="AV36"/>
  <c r="AR38"/>
  <c r="AT39"/>
  <c r="AV40"/>
  <c r="AR42"/>
  <c r="AT43"/>
  <c r="AV44"/>
  <c r="AR46"/>
  <c r="AT47"/>
  <c r="AV48"/>
  <c r="AR50"/>
  <c r="AT51"/>
  <c r="AV52"/>
  <c r="AR54"/>
  <c r="AT55"/>
  <c r="AV56"/>
  <c r="AR58"/>
  <c r="AT59"/>
  <c r="AV60"/>
  <c r="AR62"/>
  <c r="AT63"/>
  <c r="AV64"/>
  <c r="AR66"/>
  <c r="AT67"/>
  <c r="AV68"/>
  <c r="AR70"/>
  <c r="AT71"/>
  <c r="AV72"/>
  <c r="AR74"/>
  <c r="AT75"/>
  <c r="AV76"/>
  <c r="AR78"/>
  <c r="AT79"/>
  <c r="AV80"/>
  <c r="AR82"/>
  <c r="AT83"/>
  <c r="AV84"/>
  <c r="AR86"/>
  <c r="AT87"/>
  <c r="AV88"/>
  <c r="AR90"/>
  <c r="AT91"/>
  <c r="AV92"/>
  <c r="AR94"/>
  <c r="AT95"/>
  <c r="AV96"/>
  <c r="AR98"/>
  <c r="AT99"/>
  <c r="AV100"/>
  <c r="AR102"/>
  <c r="AT103"/>
  <c r="AV104"/>
  <c r="AR106"/>
  <c r="AT107"/>
  <c r="AT24"/>
  <c r="AR25"/>
  <c r="AV25"/>
  <c r="AT26"/>
  <c r="AR27"/>
  <c r="AV27"/>
  <c r="AT28"/>
  <c r="AR29"/>
  <c r="AV29"/>
  <c r="AT30"/>
  <c r="AR31"/>
  <c r="AV31"/>
  <c r="AR33"/>
  <c r="AT34"/>
  <c r="AV35"/>
  <c r="AR37"/>
  <c r="AT38"/>
  <c r="AV39"/>
  <c r="AR41"/>
  <c r="AT42"/>
  <c r="AV43"/>
  <c r="AR45"/>
  <c r="AT46"/>
  <c r="AV47"/>
  <c r="AR49"/>
  <c r="AT50"/>
  <c r="AV51"/>
  <c r="AR53"/>
  <c r="AT54"/>
  <c r="AV55"/>
  <c r="AR57"/>
  <c r="AT58"/>
  <c r="AV59"/>
  <c r="AR61"/>
  <c r="AT62"/>
  <c r="AV63"/>
  <c r="AR65"/>
  <c r="AT66"/>
  <c r="AV67"/>
  <c r="AR69"/>
  <c r="AT70"/>
  <c r="AV71"/>
  <c r="AR73"/>
  <c r="AT74"/>
  <c r="AV75"/>
  <c r="AR77"/>
  <c r="AT78"/>
  <c r="AV79"/>
  <c r="AR81"/>
  <c r="AT82"/>
  <c r="AV83"/>
  <c r="AR85"/>
  <c r="AT86"/>
  <c r="AV87"/>
  <c r="AR89"/>
  <c r="AT90"/>
  <c r="AV91"/>
  <c r="AR93"/>
  <c r="AT94"/>
  <c r="AV95"/>
  <c r="AR97"/>
  <c r="AT98"/>
  <c r="AV99"/>
  <c r="AR101"/>
  <c r="AT102"/>
  <c r="AV103"/>
  <c r="AR105"/>
  <c r="AT106"/>
  <c r="AV107"/>
  <c r="AW12" i="9"/>
  <c r="AV12"/>
  <c r="AS14"/>
  <c r="AR14"/>
  <c r="AU15"/>
  <c r="AT15"/>
  <c r="AW16"/>
  <c r="AV16"/>
  <c r="AS18"/>
  <c r="AR18"/>
  <c r="AU19"/>
  <c r="AT19"/>
  <c r="AW20"/>
  <c r="AV20"/>
  <c r="AS22"/>
  <c r="AR22"/>
  <c r="AU23"/>
  <c r="AT23"/>
  <c r="AW24"/>
  <c r="AV24"/>
  <c r="AS26"/>
  <c r="AR26"/>
  <c r="AU27"/>
  <c r="AT27"/>
  <c r="AW28"/>
  <c r="AV28"/>
  <c r="AS30"/>
  <c r="AR30"/>
  <c r="AU31"/>
  <c r="AT31"/>
  <c r="AW32"/>
  <c r="AV32"/>
  <c r="AS34"/>
  <c r="AR34"/>
  <c r="AU35"/>
  <c r="AT35"/>
  <c r="AW36"/>
  <c r="AV36"/>
  <c r="AS38"/>
  <c r="AR38"/>
  <c r="AU39"/>
  <c r="AT39"/>
  <c r="AW40"/>
  <c r="AV40"/>
  <c r="AS42"/>
  <c r="AR42"/>
  <c r="AU43"/>
  <c r="AT43"/>
  <c r="AW44"/>
  <c r="AV44"/>
  <c r="AS46"/>
  <c r="AR46"/>
  <c r="AU47"/>
  <c r="AT47"/>
  <c r="AW48"/>
  <c r="AV48"/>
  <c r="AS50"/>
  <c r="AR50"/>
  <c r="AU51"/>
  <c r="AT51"/>
  <c r="AW52"/>
  <c r="AV52"/>
  <c r="AS54"/>
  <c r="AR54"/>
  <c r="AU55"/>
  <c r="AT55"/>
  <c r="AW56"/>
  <c r="AV56"/>
  <c r="AS58"/>
  <c r="AR58"/>
  <c r="AU59"/>
  <c r="AT59"/>
  <c r="AW60"/>
  <c r="AV60"/>
  <c r="AS62"/>
  <c r="AR62"/>
  <c r="AU63"/>
  <c r="AT63"/>
  <c r="AW64"/>
  <c r="AV64"/>
  <c r="AS66"/>
  <c r="AR66"/>
  <c r="AU67"/>
  <c r="AT67"/>
  <c r="AW68"/>
  <c r="AV68"/>
  <c r="AS70"/>
  <c r="AR70"/>
  <c r="AU71"/>
  <c r="AT71"/>
  <c r="AW72"/>
  <c r="AV72"/>
  <c r="AS74"/>
  <c r="AR74"/>
  <c r="AU75"/>
  <c r="AT75"/>
  <c r="AW76"/>
  <c r="AV76"/>
  <c r="AS78"/>
  <c r="AR78"/>
  <c r="AU79"/>
  <c r="AT79"/>
  <c r="AW80"/>
  <c r="AV80"/>
  <c r="AS82"/>
  <c r="AR82"/>
  <c r="AU83"/>
  <c r="AT83"/>
  <c r="AW84"/>
  <c r="AV84"/>
  <c r="AS86"/>
  <c r="AR86"/>
  <c r="AU87"/>
  <c r="AT87"/>
  <c r="AW88"/>
  <c r="AV88"/>
  <c r="AS90"/>
  <c r="AR90"/>
  <c r="AU91"/>
  <c r="AT91"/>
  <c r="AW92"/>
  <c r="AV92"/>
  <c r="AS94"/>
  <c r="AR94"/>
  <c r="AU95"/>
  <c r="AT95"/>
  <c r="AW96"/>
  <c r="AV96"/>
  <c r="AS98"/>
  <c r="AR98"/>
  <c r="AV108"/>
  <c r="AW108"/>
  <c r="AR14" i="31"/>
  <c r="AS14"/>
  <c r="AT15"/>
  <c r="AU15"/>
  <c r="AV16"/>
  <c r="AW16"/>
  <c r="AR18"/>
  <c r="AS18"/>
  <c r="AT19"/>
  <c r="AU19"/>
  <c r="AV20"/>
  <c r="AW20"/>
  <c r="AR22"/>
  <c r="AS22"/>
  <c r="AT23"/>
  <c r="AU23"/>
  <c r="AW24"/>
  <c r="AV24"/>
  <c r="AS26"/>
  <c r="AR26"/>
  <c r="AU27"/>
  <c r="AT27"/>
  <c r="AW28"/>
  <c r="AV28"/>
  <c r="AS30"/>
  <c r="AR30"/>
  <c r="AU31"/>
  <c r="AT31"/>
  <c r="AW32"/>
  <c r="AV32"/>
  <c r="AS34"/>
  <c r="AR34"/>
  <c r="AU35"/>
  <c r="AT35"/>
  <c r="AW36"/>
  <c r="AV36"/>
  <c r="AS38"/>
  <c r="AR38"/>
  <c r="AU39"/>
  <c r="AT39"/>
  <c r="AW40"/>
  <c r="AV40"/>
  <c r="AS42"/>
  <c r="AR42"/>
  <c r="AU43"/>
  <c r="AT43"/>
  <c r="AW44"/>
  <c r="AV44"/>
  <c r="AS46"/>
  <c r="AR46"/>
  <c r="AU47"/>
  <c r="AT47"/>
  <c r="AW48"/>
  <c r="AV48"/>
  <c r="AS50"/>
  <c r="AR50"/>
  <c r="AU51"/>
  <c r="AT51"/>
  <c r="AW52"/>
  <c r="AV52"/>
  <c r="AS54"/>
  <c r="AR54"/>
  <c r="AU55"/>
  <c r="AT55"/>
  <c r="AW56"/>
  <c r="AV56"/>
  <c r="AS58"/>
  <c r="AR58"/>
  <c r="AU59"/>
  <c r="AT59"/>
  <c r="AW60"/>
  <c r="AV60"/>
  <c r="AS62"/>
  <c r="AR62"/>
  <c r="AU63"/>
  <c r="AT63"/>
  <c r="AW64"/>
  <c r="AV64"/>
  <c r="AS66"/>
  <c r="AR66"/>
  <c r="AU67"/>
  <c r="AT67"/>
  <c r="AW68"/>
  <c r="AV68"/>
  <c r="AS70"/>
  <c r="AR70"/>
  <c r="AU71"/>
  <c r="AT71"/>
  <c r="AW72"/>
  <c r="AV72"/>
  <c r="AS74"/>
  <c r="AR74"/>
  <c r="AU75"/>
  <c r="AT75"/>
  <c r="AW76"/>
  <c r="AV76"/>
  <c r="AS78"/>
  <c r="AR78"/>
  <c r="AU79"/>
  <c r="AT79"/>
  <c r="AW80"/>
  <c r="AV80"/>
  <c r="AS82"/>
  <c r="AR82"/>
  <c r="AU83"/>
  <c r="AT83"/>
  <c r="AW84"/>
  <c r="AV84"/>
  <c r="AS86"/>
  <c r="AR86"/>
  <c r="AU87"/>
  <c r="AT87"/>
  <c r="AW88"/>
  <c r="AV88"/>
  <c r="AS90"/>
  <c r="AR90"/>
  <c r="AU91"/>
  <c r="AT91"/>
  <c r="AW92"/>
  <c r="AV92"/>
  <c r="AS94"/>
  <c r="AR94"/>
  <c r="AU95"/>
  <c r="AT95"/>
  <c r="AW96"/>
  <c r="AV96"/>
  <c r="AS98"/>
  <c r="AR98"/>
  <c r="AW108"/>
  <c r="AV108"/>
  <c r="AS14" i="38"/>
  <c r="AR14"/>
  <c r="AU15"/>
  <c r="AT15"/>
  <c r="AW16"/>
  <c r="AV16"/>
  <c r="AS18"/>
  <c r="AR18"/>
  <c r="AU19"/>
  <c r="AT19"/>
  <c r="AW20"/>
  <c r="AV20"/>
  <c r="AS22"/>
  <c r="AR22"/>
  <c r="AU23"/>
  <c r="AT23"/>
  <c r="AW24"/>
  <c r="AV24"/>
  <c r="AS26"/>
  <c r="AR26"/>
  <c r="AU27"/>
  <c r="AT27"/>
  <c r="AW28"/>
  <c r="AV28"/>
  <c r="AS30"/>
  <c r="AR30"/>
  <c r="AU31"/>
  <c r="AT31"/>
  <c r="AW32"/>
  <c r="AV32"/>
  <c r="AS34"/>
  <c r="AR34"/>
  <c r="AU35"/>
  <c r="AT35"/>
  <c r="AW36"/>
  <c r="AV36"/>
  <c r="AS38"/>
  <c r="AR38"/>
  <c r="AU39"/>
  <c r="AT39"/>
  <c r="AW40"/>
  <c r="AV40"/>
  <c r="AS42"/>
  <c r="AR42"/>
  <c r="AU43"/>
  <c r="AT43"/>
  <c r="AW44"/>
  <c r="AV44"/>
  <c r="AS46"/>
  <c r="AR46"/>
  <c r="AU47"/>
  <c r="AT47"/>
  <c r="AW48"/>
  <c r="AV48"/>
  <c r="AS50"/>
  <c r="AR50"/>
  <c r="AT51"/>
  <c r="AU51"/>
  <c r="AV52"/>
  <c r="AW52"/>
  <c r="AR54"/>
  <c r="AS54"/>
  <c r="AT55"/>
  <c r="AU55"/>
  <c r="AV56"/>
  <c r="AW56"/>
  <c r="AR58"/>
  <c r="AS58"/>
  <c r="AT59"/>
  <c r="AU59"/>
  <c r="AV60"/>
  <c r="AW60"/>
  <c r="AR62"/>
  <c r="AS62"/>
  <c r="AT63"/>
  <c r="AU63"/>
  <c r="AV64"/>
  <c r="AW64"/>
  <c r="AR66"/>
  <c r="AS66"/>
  <c r="AT67"/>
  <c r="AU67"/>
  <c r="AV68"/>
  <c r="AW68"/>
  <c r="AR70"/>
  <c r="AS70"/>
  <c r="AT71"/>
  <c r="AU71"/>
  <c r="AV72"/>
  <c r="AW72"/>
  <c r="AR74"/>
  <c r="AS74"/>
  <c r="AT75"/>
  <c r="AU75"/>
  <c r="AV76"/>
  <c r="AW76"/>
  <c r="AR78"/>
  <c r="AS78"/>
  <c r="AT79"/>
  <c r="AU79"/>
  <c r="AV80"/>
  <c r="AW80"/>
  <c r="AR82"/>
  <c r="AS82"/>
  <c r="AT83"/>
  <c r="AU83"/>
  <c r="AV84"/>
  <c r="AW84"/>
  <c r="AR86"/>
  <c r="AS86"/>
  <c r="AT87"/>
  <c r="AU87"/>
  <c r="AV88"/>
  <c r="AW88"/>
  <c r="AR90"/>
  <c r="AS90"/>
  <c r="AT91"/>
  <c r="AU91"/>
  <c r="AV92"/>
  <c r="AW92"/>
  <c r="AR94"/>
  <c r="AS94"/>
  <c r="AT95"/>
  <c r="AU95"/>
  <c r="AV96"/>
  <c r="AW96"/>
  <c r="AR98"/>
  <c r="AS98"/>
  <c r="AV108"/>
  <c r="AW108"/>
  <c r="AW12" i="33"/>
  <c r="AV12"/>
  <c r="AS14"/>
  <c r="AR14"/>
  <c r="AU15"/>
  <c r="AT15"/>
  <c r="AW16"/>
  <c r="AV16"/>
  <c r="AS18"/>
  <c r="AR18"/>
  <c r="AU19"/>
  <c r="AT19"/>
  <c r="AW20"/>
  <c r="AV20"/>
  <c r="AS22"/>
  <c r="AR22"/>
  <c r="AU23"/>
  <c r="AT23"/>
  <c r="AW24"/>
  <c r="AV24"/>
  <c r="AS26"/>
  <c r="AR26"/>
  <c r="AU27"/>
  <c r="AT27"/>
  <c r="AW28"/>
  <c r="AV28"/>
  <c r="AS30"/>
  <c r="AR30"/>
  <c r="AU31"/>
  <c r="AT31"/>
  <c r="AW32"/>
  <c r="AV32"/>
  <c r="AS34"/>
  <c r="AR34"/>
  <c r="AU35"/>
  <c r="AT35"/>
  <c r="AW36"/>
  <c r="AV36"/>
  <c r="AS38"/>
  <c r="AR38"/>
  <c r="AU39"/>
  <c r="AT39"/>
  <c r="AW40"/>
  <c r="AV40"/>
  <c r="AS42"/>
  <c r="AR42"/>
  <c r="AU43"/>
  <c r="AT43"/>
  <c r="AW44"/>
  <c r="AV44"/>
  <c r="AS46"/>
  <c r="AR46"/>
  <c r="AU47"/>
  <c r="AT47"/>
  <c r="AW48"/>
  <c r="AV48"/>
  <c r="AS50"/>
  <c r="AR50"/>
  <c r="AU51"/>
  <c r="AT51"/>
  <c r="AW52"/>
  <c r="AV52"/>
  <c r="AS54"/>
  <c r="AR54"/>
  <c r="AU55"/>
  <c r="AT55"/>
  <c r="AW56"/>
  <c r="AV56"/>
  <c r="AS58"/>
  <c r="AR58"/>
  <c r="AU59"/>
  <c r="AT59"/>
  <c r="AW60"/>
  <c r="AV60"/>
  <c r="AS62"/>
  <c r="AR62"/>
  <c r="AU63"/>
  <c r="AT63"/>
  <c r="AW64"/>
  <c r="AV64"/>
  <c r="AS66"/>
  <c r="AR66"/>
  <c r="AU67"/>
  <c r="AT67"/>
  <c r="AW68"/>
  <c r="AV68"/>
  <c r="AS70"/>
  <c r="AR70"/>
  <c r="AU71"/>
  <c r="AT71"/>
  <c r="AW72"/>
  <c r="AV72"/>
  <c r="AS74"/>
  <c r="AR74"/>
  <c r="AU75"/>
  <c r="AT75"/>
  <c r="AW76"/>
  <c r="AV76"/>
  <c r="AS78"/>
  <c r="AR78"/>
  <c r="AU79"/>
  <c r="AT79"/>
  <c r="AW80"/>
  <c r="AV80"/>
  <c r="AS82"/>
  <c r="AR82"/>
  <c r="AU83"/>
  <c r="AT83"/>
  <c r="AW84"/>
  <c r="AV84"/>
  <c r="AS86"/>
  <c r="AR86"/>
  <c r="AU87"/>
  <c r="AT87"/>
  <c r="AW88"/>
  <c r="AV88"/>
  <c r="AS90"/>
  <c r="AR90"/>
  <c r="AU91"/>
  <c r="AT91"/>
  <c r="AW92"/>
  <c r="AV92"/>
  <c r="AS94"/>
  <c r="AR94"/>
  <c r="AU95"/>
  <c r="AT95"/>
  <c r="AW96"/>
  <c r="AV96"/>
  <c r="AS98"/>
  <c r="AR98"/>
  <c r="AW108"/>
  <c r="AV108"/>
  <c r="AU11" i="40"/>
  <c r="AT11"/>
  <c r="AW12"/>
  <c r="AV12"/>
  <c r="AS14"/>
  <c r="AR14"/>
  <c r="AU15"/>
  <c r="AT15"/>
  <c r="AW16"/>
  <c r="AV16"/>
  <c r="AS18"/>
  <c r="AR18"/>
  <c r="AU19"/>
  <c r="AT19"/>
  <c r="AW20"/>
  <c r="AV20"/>
  <c r="AS22"/>
  <c r="AR22"/>
  <c r="AU23"/>
  <c r="AT23"/>
  <c r="AW24"/>
  <c r="AV24"/>
  <c r="AS26"/>
  <c r="AR26"/>
  <c r="AU27"/>
  <c r="AT27"/>
  <c r="AW28"/>
  <c r="AV28"/>
  <c r="AS30"/>
  <c r="AR30"/>
  <c r="AU31"/>
  <c r="AT31"/>
  <c r="AW32"/>
  <c r="AV32"/>
  <c r="AS34"/>
  <c r="AR34"/>
  <c r="AU35"/>
  <c r="AT35"/>
  <c r="AW36"/>
  <c r="AV36"/>
  <c r="AS38"/>
  <c r="AR38"/>
  <c r="AU39"/>
  <c r="AT39"/>
  <c r="AW40"/>
  <c r="AV40"/>
  <c r="AS42"/>
  <c r="AR42"/>
  <c r="AU43"/>
  <c r="AT43"/>
  <c r="AW44"/>
  <c r="AV44"/>
  <c r="AS46"/>
  <c r="AR46"/>
  <c r="AU47"/>
  <c r="AT47"/>
  <c r="AW48"/>
  <c r="AV48"/>
  <c r="AS50"/>
  <c r="AR50"/>
  <c r="AU51"/>
  <c r="AT51"/>
  <c r="AW52"/>
  <c r="AV52"/>
  <c r="AS54"/>
  <c r="AR54"/>
  <c r="AU55"/>
  <c r="AT55"/>
  <c r="AW56"/>
  <c r="AV56"/>
  <c r="AS58"/>
  <c r="AR58"/>
  <c r="AU59"/>
  <c r="AT59"/>
  <c r="AW60"/>
  <c r="AV60"/>
  <c r="AS62"/>
  <c r="AR62"/>
  <c r="AU63"/>
  <c r="AT63"/>
  <c r="AW64"/>
  <c r="AV64"/>
  <c r="AS66"/>
  <c r="AR66"/>
  <c r="AU67"/>
  <c r="AT67"/>
  <c r="AW68"/>
  <c r="AV68"/>
  <c r="AS70"/>
  <c r="AR70"/>
  <c r="AU71"/>
  <c r="AT71"/>
  <c r="AW72"/>
  <c r="AV72"/>
  <c r="AS74"/>
  <c r="AR74"/>
  <c r="AU75"/>
  <c r="AT75"/>
  <c r="AW76"/>
  <c r="AV76"/>
  <c r="AS78"/>
  <c r="AR78"/>
  <c r="AU79"/>
  <c r="AT79"/>
  <c r="AW80"/>
  <c r="AV80"/>
  <c r="AS82"/>
  <c r="AR82"/>
  <c r="AU83"/>
  <c r="AT83"/>
  <c r="AW84"/>
  <c r="AV84"/>
  <c r="AS86"/>
  <c r="AR86"/>
  <c r="AU87"/>
  <c r="AT87"/>
  <c r="AW88"/>
  <c r="AV88"/>
  <c r="AS90"/>
  <c r="AR90"/>
  <c r="AU91"/>
  <c r="AT91"/>
  <c r="AW92"/>
  <c r="AV92"/>
  <c r="AS94"/>
  <c r="AR94"/>
  <c r="AU95"/>
  <c r="AT95"/>
  <c r="AW96"/>
  <c r="AV96"/>
  <c r="AS98"/>
  <c r="AR98"/>
  <c r="AW108"/>
  <c r="AV108"/>
  <c r="AS12" i="9"/>
  <c r="AR12"/>
  <c r="AU13"/>
  <c r="AT13"/>
  <c r="AW14"/>
  <c r="AV14"/>
  <c r="AS16"/>
  <c r="AR16"/>
  <c r="AU17"/>
  <c r="AT17"/>
  <c r="AW18"/>
  <c r="AV18"/>
  <c r="AS20"/>
  <c r="AR20"/>
  <c r="AU21"/>
  <c r="AT21"/>
  <c r="AW22"/>
  <c r="AV22"/>
  <c r="AS24"/>
  <c r="AR24"/>
  <c r="AU25"/>
  <c r="AT25"/>
  <c r="AW26"/>
  <c r="AV26"/>
  <c r="AS28"/>
  <c r="AR28"/>
  <c r="AU29"/>
  <c r="AT29"/>
  <c r="AW30"/>
  <c r="AV30"/>
  <c r="AS32"/>
  <c r="AR32"/>
  <c r="AU33"/>
  <c r="AT33"/>
  <c r="AW34"/>
  <c r="AV34"/>
  <c r="AS36"/>
  <c r="AR36"/>
  <c r="AU37"/>
  <c r="AT37"/>
  <c r="AW38"/>
  <c r="AV38"/>
  <c r="AS40"/>
  <c r="AR40"/>
  <c r="AU41"/>
  <c r="AT41"/>
  <c r="AW42"/>
  <c r="AV42"/>
  <c r="AS44"/>
  <c r="AR44"/>
  <c r="AU45"/>
  <c r="AT45"/>
  <c r="AW46"/>
  <c r="AV46"/>
  <c r="AS48"/>
  <c r="AR48"/>
  <c r="AU49"/>
  <c r="AT49"/>
  <c r="AW50"/>
  <c r="AV50"/>
  <c r="AS52"/>
  <c r="AR52"/>
  <c r="AU53"/>
  <c r="AT53"/>
  <c r="AW54"/>
  <c r="AV54"/>
  <c r="AS56"/>
  <c r="AR56"/>
  <c r="AU57"/>
  <c r="AT57"/>
  <c r="AW58"/>
  <c r="AV58"/>
  <c r="AS60"/>
  <c r="AR60"/>
  <c r="AU61"/>
  <c r="AT61"/>
  <c r="AW62"/>
  <c r="AV62"/>
  <c r="AS64"/>
  <c r="AR64"/>
  <c r="AU65"/>
  <c r="AT65"/>
  <c r="AW66"/>
  <c r="AV66"/>
  <c r="AS68"/>
  <c r="AR68"/>
  <c r="AU69"/>
  <c r="AT69"/>
  <c r="AW70"/>
  <c r="AV70"/>
  <c r="AS72"/>
  <c r="AR72"/>
  <c r="AU73"/>
  <c r="AT73"/>
  <c r="AW74"/>
  <c r="AV74"/>
  <c r="AS76"/>
  <c r="AR76"/>
  <c r="AU77"/>
  <c r="AT77"/>
  <c r="AW78"/>
  <c r="AV78"/>
  <c r="AS80"/>
  <c r="AR80"/>
  <c r="AU81"/>
  <c r="AT81"/>
  <c r="AW82"/>
  <c r="AV82"/>
  <c r="AS84"/>
  <c r="AR84"/>
  <c r="AU85"/>
  <c r="AT85"/>
  <c r="AW86"/>
  <c r="AV86"/>
  <c r="AS88"/>
  <c r="AR88"/>
  <c r="AU89"/>
  <c r="AT89"/>
  <c r="AW90"/>
  <c r="AV90"/>
  <c r="AS92"/>
  <c r="AR92"/>
  <c r="AU93"/>
  <c r="AT93"/>
  <c r="AW94"/>
  <c r="AV94"/>
  <c r="AS96"/>
  <c r="AR96"/>
  <c r="AU97"/>
  <c r="AT97"/>
  <c r="AW98"/>
  <c r="AV98"/>
  <c r="AR108"/>
  <c r="AS108"/>
  <c r="AT13" i="31"/>
  <c r="AU13"/>
  <c r="AV14"/>
  <c r="AW14"/>
  <c r="AR16"/>
  <c r="AS16"/>
  <c r="AT17"/>
  <c r="AU17"/>
  <c r="AV18"/>
  <c r="AW18"/>
  <c r="AR20"/>
  <c r="AS20"/>
  <c r="AT21"/>
  <c r="AU21"/>
  <c r="AV22"/>
  <c r="AW22"/>
  <c r="AS24"/>
  <c r="AR24"/>
  <c r="AU25"/>
  <c r="AT25"/>
  <c r="AW26"/>
  <c r="AV26"/>
  <c r="AS28"/>
  <c r="AR28"/>
  <c r="AU29"/>
  <c r="AT29"/>
  <c r="AW30"/>
  <c r="AV30"/>
  <c r="AS32"/>
  <c r="AR32"/>
  <c r="AU33"/>
  <c r="AT33"/>
  <c r="AW34"/>
  <c r="AV34"/>
  <c r="AS36"/>
  <c r="AR36"/>
  <c r="AU37"/>
  <c r="AT37"/>
  <c r="AW38"/>
  <c r="AV38"/>
  <c r="AS40"/>
  <c r="AR40"/>
  <c r="AU41"/>
  <c r="AT41"/>
  <c r="AW42"/>
  <c r="AV42"/>
  <c r="AS44"/>
  <c r="AR44"/>
  <c r="AU45"/>
  <c r="AT45"/>
  <c r="AW46"/>
  <c r="AV46"/>
  <c r="AS48"/>
  <c r="AR48"/>
  <c r="AU49"/>
  <c r="AT49"/>
  <c r="AW50"/>
  <c r="AV50"/>
  <c r="AS52"/>
  <c r="AR52"/>
  <c r="AU53"/>
  <c r="AT53"/>
  <c r="AW54"/>
  <c r="AV54"/>
  <c r="AS56"/>
  <c r="AR56"/>
  <c r="AU57"/>
  <c r="AT57"/>
  <c r="AW58"/>
  <c r="AV58"/>
  <c r="AS60"/>
  <c r="AR60"/>
  <c r="AU61"/>
  <c r="AT61"/>
  <c r="AW62"/>
  <c r="AV62"/>
  <c r="AS64"/>
  <c r="AR64"/>
  <c r="AU65"/>
  <c r="AT65"/>
  <c r="AW66"/>
  <c r="AV66"/>
  <c r="AS68"/>
  <c r="AR68"/>
  <c r="AU69"/>
  <c r="AT69"/>
  <c r="AW70"/>
  <c r="AV70"/>
  <c r="AS72"/>
  <c r="AR72"/>
  <c r="AU73"/>
  <c r="AT73"/>
  <c r="AW74"/>
  <c r="AV74"/>
  <c r="AS76"/>
  <c r="AR76"/>
  <c r="AU77"/>
  <c r="AT77"/>
  <c r="AW78"/>
  <c r="AV78"/>
  <c r="AS80"/>
  <c r="AR80"/>
  <c r="AU81"/>
  <c r="AT81"/>
  <c r="AW82"/>
  <c r="AV82"/>
  <c r="AS84"/>
  <c r="AR84"/>
  <c r="AU85"/>
  <c r="AT85"/>
  <c r="AW86"/>
  <c r="AV86"/>
  <c r="AS88"/>
  <c r="AR88"/>
  <c r="AU89"/>
  <c r="AT89"/>
  <c r="AW90"/>
  <c r="AV90"/>
  <c r="AS92"/>
  <c r="AR92"/>
  <c r="AU93"/>
  <c r="AT93"/>
  <c r="AW94"/>
  <c r="AV94"/>
  <c r="AS96"/>
  <c r="AR96"/>
  <c r="AU97"/>
  <c r="AT97"/>
  <c r="AW98"/>
  <c r="AV98"/>
  <c r="AS108"/>
  <c r="AR108"/>
  <c r="AU13" i="38"/>
  <c r="AT13"/>
  <c r="AW14"/>
  <c r="AV14"/>
  <c r="AS16"/>
  <c r="AR16"/>
  <c r="AU17"/>
  <c r="AT17"/>
  <c r="AW18"/>
  <c r="AV18"/>
  <c r="AS20"/>
  <c r="AR20"/>
  <c r="AU21"/>
  <c r="AT21"/>
  <c r="AW22"/>
  <c r="AV22"/>
  <c r="AS24"/>
  <c r="AR24"/>
  <c r="AU25"/>
  <c r="AT25"/>
  <c r="AW26"/>
  <c r="AV26"/>
  <c r="AS28"/>
  <c r="AR28"/>
  <c r="AU29"/>
  <c r="AT29"/>
  <c r="AW30"/>
  <c r="AV30"/>
  <c r="AS32"/>
  <c r="AR32"/>
  <c r="AU33"/>
  <c r="AT33"/>
  <c r="AW34"/>
  <c r="AV34"/>
  <c r="AS36"/>
  <c r="AR36"/>
  <c r="AU37"/>
  <c r="AT37"/>
  <c r="AW38"/>
  <c r="AV38"/>
  <c r="AS40"/>
  <c r="AR40"/>
  <c r="AU41"/>
  <c r="AT41"/>
  <c r="AW42"/>
  <c r="AV42"/>
  <c r="AS44"/>
  <c r="AR44"/>
  <c r="AU45"/>
  <c r="AT45"/>
  <c r="AW46"/>
  <c r="AV46"/>
  <c r="AS48"/>
  <c r="AR48"/>
  <c r="AU49"/>
  <c r="AT49"/>
  <c r="AV50"/>
  <c r="AW50"/>
  <c r="AR52"/>
  <c r="AS52"/>
  <c r="AT53"/>
  <c r="AU53"/>
  <c r="AV54"/>
  <c r="AW54"/>
  <c r="AR56"/>
  <c r="AS56"/>
  <c r="AT57"/>
  <c r="AU57"/>
  <c r="AV58"/>
  <c r="AW58"/>
  <c r="AR60"/>
  <c r="AS60"/>
  <c r="AT61"/>
  <c r="AU61"/>
  <c r="AV62"/>
  <c r="AW62"/>
  <c r="AR64"/>
  <c r="AS64"/>
  <c r="AT65"/>
  <c r="AU65"/>
  <c r="AV66"/>
  <c r="AW66"/>
  <c r="AR68"/>
  <c r="AS68"/>
  <c r="AT69"/>
  <c r="AU69"/>
  <c r="AV70"/>
  <c r="AW70"/>
  <c r="AR72"/>
  <c r="AS72"/>
  <c r="AT73"/>
  <c r="AU73"/>
  <c r="AV74"/>
  <c r="AW74"/>
  <c r="AR76"/>
  <c r="AS76"/>
  <c r="AT77"/>
  <c r="AU77"/>
  <c r="AV78"/>
  <c r="AW78"/>
  <c r="AR80"/>
  <c r="AS80"/>
  <c r="AT81"/>
  <c r="AU81"/>
  <c r="AV82"/>
  <c r="AW82"/>
  <c r="AR84"/>
  <c r="AS84"/>
  <c r="AT85"/>
  <c r="AU85"/>
  <c r="AV86"/>
  <c r="AW86"/>
  <c r="AR88"/>
  <c r="AS88"/>
  <c r="AT89"/>
  <c r="AU89"/>
  <c r="AV90"/>
  <c r="AW90"/>
  <c r="AR92"/>
  <c r="AS92"/>
  <c r="AT93"/>
  <c r="AU93"/>
  <c r="AV94"/>
  <c r="AW94"/>
  <c r="AR96"/>
  <c r="AS96"/>
  <c r="AT97"/>
  <c r="AU97"/>
  <c r="AV98"/>
  <c r="AW98"/>
  <c r="AR108"/>
  <c r="AS108"/>
  <c r="AS12" i="33"/>
  <c r="AR12"/>
  <c r="AU13"/>
  <c r="AT13"/>
  <c r="AW14"/>
  <c r="AV14"/>
  <c r="AS16"/>
  <c r="AR16"/>
  <c r="AU17"/>
  <c r="AT17"/>
  <c r="AW18"/>
  <c r="AV18"/>
  <c r="AS20"/>
  <c r="AR20"/>
  <c r="AU21"/>
  <c r="AT21"/>
  <c r="AW22"/>
  <c r="AV22"/>
  <c r="AS24"/>
  <c r="AR24"/>
  <c r="AU25"/>
  <c r="AT25"/>
  <c r="AW26"/>
  <c r="AV26"/>
  <c r="AS28"/>
  <c r="AR28"/>
  <c r="AU29"/>
  <c r="AT29"/>
  <c r="AW30"/>
  <c r="AV30"/>
  <c r="AS32"/>
  <c r="AR32"/>
  <c r="AU33"/>
  <c r="AT33"/>
  <c r="AW34"/>
  <c r="AV34"/>
  <c r="AS36"/>
  <c r="AR36"/>
  <c r="AU37"/>
  <c r="AT37"/>
  <c r="AW38"/>
  <c r="AV38"/>
  <c r="AS40"/>
  <c r="AR40"/>
  <c r="AU41"/>
  <c r="AT41"/>
  <c r="AW42"/>
  <c r="AV42"/>
  <c r="AS44"/>
  <c r="AR44"/>
  <c r="AU45"/>
  <c r="AT45"/>
  <c r="AW46"/>
  <c r="AV46"/>
  <c r="AS48"/>
  <c r="AR48"/>
  <c r="AU49"/>
  <c r="AT49"/>
  <c r="AW50"/>
  <c r="AV50"/>
  <c r="AS52"/>
  <c r="AR52"/>
  <c r="AU53"/>
  <c r="AT53"/>
  <c r="AW54"/>
  <c r="AV54"/>
  <c r="AS56"/>
  <c r="AR56"/>
  <c r="AU57"/>
  <c r="AT57"/>
  <c r="AW58"/>
  <c r="AV58"/>
  <c r="AS60"/>
  <c r="AR60"/>
  <c r="AU61"/>
  <c r="AT61"/>
  <c r="AW62"/>
  <c r="AV62"/>
  <c r="AS64"/>
  <c r="AR64"/>
  <c r="AU65"/>
  <c r="AT65"/>
  <c r="AW66"/>
  <c r="AV66"/>
  <c r="AS68"/>
  <c r="AR68"/>
  <c r="AU69"/>
  <c r="AT69"/>
  <c r="AW70"/>
  <c r="AV70"/>
  <c r="AS72"/>
  <c r="AR72"/>
  <c r="AU73"/>
  <c r="AT73"/>
  <c r="AW74"/>
  <c r="AV74"/>
  <c r="AS76"/>
  <c r="AR76"/>
  <c r="AU77"/>
  <c r="AT77"/>
  <c r="AW78"/>
  <c r="AV78"/>
  <c r="AS80"/>
  <c r="AR80"/>
  <c r="AU81"/>
  <c r="AT81"/>
  <c r="AW82"/>
  <c r="AV82"/>
  <c r="AS84"/>
  <c r="AR84"/>
  <c r="AU85"/>
  <c r="AT85"/>
  <c r="AW86"/>
  <c r="AV86"/>
  <c r="AS88"/>
  <c r="AR88"/>
  <c r="AU89"/>
  <c r="AT89"/>
  <c r="AW90"/>
  <c r="AV90"/>
  <c r="AS92"/>
  <c r="AR92"/>
  <c r="AU93"/>
  <c r="AT93"/>
  <c r="AW94"/>
  <c r="AV94"/>
  <c r="AS96"/>
  <c r="AR96"/>
  <c r="AU97"/>
  <c r="AT97"/>
  <c r="AW98"/>
  <c r="AV98"/>
  <c r="AS108"/>
  <c r="AR108"/>
  <c r="AS12" i="40"/>
  <c r="AR12"/>
  <c r="AU13"/>
  <c r="AT13"/>
  <c r="AW14"/>
  <c r="AV14"/>
  <c r="AS16"/>
  <c r="AR16"/>
  <c r="AU17"/>
  <c r="AT17"/>
  <c r="AW18"/>
  <c r="AV18"/>
  <c r="AS20"/>
  <c r="AR20"/>
  <c r="AU21"/>
  <c r="AT21"/>
  <c r="AW22"/>
  <c r="AV22"/>
  <c r="AS24"/>
  <c r="AR24"/>
  <c r="AU25"/>
  <c r="AT25"/>
  <c r="AW26"/>
  <c r="AV26"/>
  <c r="AS28"/>
  <c r="AR28"/>
  <c r="AU29"/>
  <c r="AT29"/>
  <c r="AW30"/>
  <c r="AV30"/>
  <c r="AS32"/>
  <c r="AR32"/>
  <c r="AU33"/>
  <c r="AT33"/>
  <c r="AW34"/>
  <c r="AV34"/>
  <c r="AS36"/>
  <c r="AR36"/>
  <c r="AU37"/>
  <c r="AT37"/>
  <c r="AW38"/>
  <c r="AV38"/>
  <c r="AS40"/>
  <c r="AR40"/>
  <c r="AU41"/>
  <c r="AT41"/>
  <c r="AW42"/>
  <c r="AV42"/>
  <c r="AS44"/>
  <c r="AR44"/>
  <c r="AU45"/>
  <c r="AT45"/>
  <c r="AW46"/>
  <c r="AV46"/>
  <c r="AS48"/>
  <c r="AR48"/>
  <c r="AU49"/>
  <c r="AT49"/>
  <c r="AW50"/>
  <c r="AV50"/>
  <c r="AS52"/>
  <c r="AR52"/>
  <c r="AU53"/>
  <c r="AT53"/>
  <c r="AW54"/>
  <c r="AV54"/>
  <c r="AS56"/>
  <c r="AR56"/>
  <c r="AU57"/>
  <c r="AT57"/>
  <c r="AW58"/>
  <c r="AV58"/>
  <c r="AS60"/>
  <c r="AR60"/>
  <c r="AU61"/>
  <c r="AT61"/>
  <c r="AW62"/>
  <c r="AV62"/>
  <c r="AS64"/>
  <c r="AR64"/>
  <c r="AU65"/>
  <c r="AT65"/>
  <c r="AW66"/>
  <c r="AV66"/>
  <c r="AS68"/>
  <c r="AR68"/>
  <c r="AU69"/>
  <c r="AT69"/>
  <c r="AW70"/>
  <c r="AV70"/>
  <c r="AS72"/>
  <c r="AR72"/>
  <c r="AU73"/>
  <c r="AT73"/>
  <c r="AW74"/>
  <c r="AV74"/>
  <c r="AS76"/>
  <c r="AR76"/>
  <c r="AU77"/>
  <c r="AT77"/>
  <c r="AW78"/>
  <c r="AV78"/>
  <c r="AS80"/>
  <c r="AR80"/>
  <c r="AU81"/>
  <c r="AT81"/>
  <c r="AW82"/>
  <c r="AV82"/>
  <c r="AS84"/>
  <c r="AR84"/>
  <c r="AU85"/>
  <c r="AT85"/>
  <c r="AW86"/>
  <c r="AV86"/>
  <c r="AS88"/>
  <c r="AR88"/>
  <c r="AU89"/>
  <c r="AT89"/>
  <c r="AW90"/>
  <c r="AV90"/>
  <c r="AS92"/>
  <c r="AR92"/>
  <c r="AU93"/>
  <c r="AT93"/>
  <c r="AW94"/>
  <c r="AV94"/>
  <c r="AS96"/>
  <c r="AR96"/>
  <c r="AU97"/>
  <c r="AT97"/>
  <c r="AW98"/>
  <c r="AV98"/>
  <c r="AS108"/>
  <c r="AR108"/>
  <c r="AT12" i="9"/>
  <c r="AU12"/>
  <c r="AV13"/>
  <c r="AW13"/>
  <c r="AR15"/>
  <c r="AS15"/>
  <c r="AT16"/>
  <c r="AU16"/>
  <c r="AV17"/>
  <c r="AW17"/>
  <c r="AR19"/>
  <c r="AS19"/>
  <c r="AT20"/>
  <c r="AU20"/>
  <c r="AV21"/>
  <c r="AW21"/>
  <c r="AR23"/>
  <c r="AS23"/>
  <c r="AT24"/>
  <c r="AU24"/>
  <c r="AV25"/>
  <c r="AW25"/>
  <c r="AR27"/>
  <c r="AS27"/>
  <c r="AT28"/>
  <c r="AU28"/>
  <c r="AV29"/>
  <c r="AW29"/>
  <c r="AR31"/>
  <c r="AS31"/>
  <c r="AT32"/>
  <c r="AU32"/>
  <c r="AV33"/>
  <c r="AW33"/>
  <c r="AR35"/>
  <c r="AS35"/>
  <c r="AT36"/>
  <c r="AU36"/>
  <c r="AV37"/>
  <c r="AW37"/>
  <c r="AR39"/>
  <c r="AS39"/>
  <c r="AT40"/>
  <c r="AU40"/>
  <c r="AV41"/>
  <c r="AW41"/>
  <c r="AR43"/>
  <c r="AS43"/>
  <c r="AT44"/>
  <c r="AU44"/>
  <c r="AV45"/>
  <c r="AW45"/>
  <c r="AR47"/>
  <c r="AS47"/>
  <c r="AT48"/>
  <c r="AU48"/>
  <c r="AV49"/>
  <c r="AW49"/>
  <c r="AR51"/>
  <c r="AS51"/>
  <c r="AT52"/>
  <c r="AU52"/>
  <c r="AV53"/>
  <c r="AW53"/>
  <c r="AR55"/>
  <c r="AS55"/>
  <c r="AT56"/>
  <c r="AU56"/>
  <c r="AV57"/>
  <c r="AW57"/>
  <c r="AR59"/>
  <c r="AS59"/>
  <c r="AT60"/>
  <c r="AU60"/>
  <c r="AV61"/>
  <c r="AW61"/>
  <c r="AR63"/>
  <c r="AS63"/>
  <c r="AT64"/>
  <c r="AU64"/>
  <c r="AV65"/>
  <c r="AW65"/>
  <c r="AR67"/>
  <c r="AS67"/>
  <c r="AT68"/>
  <c r="AU68"/>
  <c r="AV69"/>
  <c r="AW69"/>
  <c r="AR71"/>
  <c r="AS71"/>
  <c r="AT72"/>
  <c r="AU72"/>
  <c r="AV73"/>
  <c r="AW73"/>
  <c r="AR75"/>
  <c r="AS75"/>
  <c r="AT76"/>
  <c r="AU76"/>
  <c r="AV77"/>
  <c r="AW77"/>
  <c r="AR79"/>
  <c r="AS79"/>
  <c r="AT80"/>
  <c r="AU80"/>
  <c r="AV81"/>
  <c r="AW81"/>
  <c r="AR83"/>
  <c r="AS83"/>
  <c r="AT84"/>
  <c r="AU84"/>
  <c r="AV85"/>
  <c r="AW85"/>
  <c r="AR87"/>
  <c r="AS87"/>
  <c r="AT88"/>
  <c r="AU88"/>
  <c r="AV89"/>
  <c r="AW89"/>
  <c r="AR91"/>
  <c r="AS91"/>
  <c r="AT92"/>
  <c r="AU92"/>
  <c r="AV93"/>
  <c r="AW93"/>
  <c r="AR95"/>
  <c r="AS95"/>
  <c r="AT96"/>
  <c r="AU96"/>
  <c r="AV97"/>
  <c r="AW97"/>
  <c r="AU108"/>
  <c r="AT108"/>
  <c r="AW13" i="31"/>
  <c r="AV13"/>
  <c r="AS15"/>
  <c r="AR15"/>
  <c r="AU16"/>
  <c r="AT16"/>
  <c r="AW17"/>
  <c r="AV17"/>
  <c r="AS19"/>
  <c r="AR19"/>
  <c r="AU20"/>
  <c r="AT20"/>
  <c r="AW21"/>
  <c r="AV21"/>
  <c r="AS23"/>
  <c r="AR23"/>
  <c r="AT24"/>
  <c r="AU24"/>
  <c r="AV25"/>
  <c r="AW25"/>
  <c r="AR27"/>
  <c r="AS27"/>
  <c r="AT28"/>
  <c r="AU28"/>
  <c r="AV29"/>
  <c r="AW29"/>
  <c r="AR31"/>
  <c r="AS31"/>
  <c r="AT32"/>
  <c r="AU32"/>
  <c r="AV33"/>
  <c r="AW33"/>
  <c r="AR35"/>
  <c r="AS35"/>
  <c r="AT36"/>
  <c r="AU36"/>
  <c r="AV37"/>
  <c r="AW37"/>
  <c r="AR39"/>
  <c r="AS39"/>
  <c r="AT40"/>
  <c r="AU40"/>
  <c r="AV41"/>
  <c r="AW41"/>
  <c r="AR43"/>
  <c r="AS43"/>
  <c r="AT44"/>
  <c r="AU44"/>
  <c r="AV45"/>
  <c r="AW45"/>
  <c r="AR47"/>
  <c r="AS47"/>
  <c r="AT48"/>
  <c r="AU48"/>
  <c r="AV49"/>
  <c r="AW49"/>
  <c r="AR51"/>
  <c r="AS51"/>
  <c r="AT52"/>
  <c r="AU52"/>
  <c r="AV53"/>
  <c r="AW53"/>
  <c r="AR55"/>
  <c r="AS55"/>
  <c r="AT56"/>
  <c r="AU56"/>
  <c r="AV57"/>
  <c r="AW57"/>
  <c r="AR59"/>
  <c r="AS59"/>
  <c r="AT60"/>
  <c r="AU60"/>
  <c r="AV61"/>
  <c r="AW61"/>
  <c r="AR63"/>
  <c r="AS63"/>
  <c r="AT64"/>
  <c r="AU64"/>
  <c r="AV65"/>
  <c r="AW65"/>
  <c r="AR67"/>
  <c r="AS67"/>
  <c r="AT68"/>
  <c r="AU68"/>
  <c r="AV69"/>
  <c r="AW69"/>
  <c r="AR71"/>
  <c r="AS71"/>
  <c r="AT72"/>
  <c r="AU72"/>
  <c r="AV73"/>
  <c r="AW73"/>
  <c r="AR75"/>
  <c r="AS75"/>
  <c r="AT76"/>
  <c r="AU76"/>
  <c r="AV77"/>
  <c r="AW77"/>
  <c r="AR79"/>
  <c r="AS79"/>
  <c r="AT80"/>
  <c r="AU80"/>
  <c r="AV81"/>
  <c r="AW81"/>
  <c r="AR83"/>
  <c r="AS83"/>
  <c r="AT84"/>
  <c r="AU84"/>
  <c r="AV85"/>
  <c r="AW85"/>
  <c r="AR87"/>
  <c r="AS87"/>
  <c r="AT88"/>
  <c r="AU88"/>
  <c r="AV89"/>
  <c r="AW89"/>
  <c r="AR91"/>
  <c r="AS91"/>
  <c r="AT92"/>
  <c r="AU92"/>
  <c r="AV93"/>
  <c r="AW93"/>
  <c r="AR95"/>
  <c r="AS95"/>
  <c r="AT96"/>
  <c r="AU96"/>
  <c r="AV97"/>
  <c r="AW97"/>
  <c r="AT108"/>
  <c r="AU108"/>
  <c r="AV13" i="38"/>
  <c r="AW13"/>
  <c r="AR15"/>
  <c r="AS15"/>
  <c r="AT16"/>
  <c r="AU16"/>
  <c r="AV17"/>
  <c r="AW17"/>
  <c r="AR19"/>
  <c r="AS19"/>
  <c r="AT20"/>
  <c r="AU20"/>
  <c r="AV21"/>
  <c r="AW21"/>
  <c r="AR23"/>
  <c r="AS23"/>
  <c r="AT24"/>
  <c r="AU24"/>
  <c r="AV25"/>
  <c r="AW25"/>
  <c r="AR27"/>
  <c r="AS27"/>
  <c r="AT28"/>
  <c r="AU28"/>
  <c r="AV29"/>
  <c r="AW29"/>
  <c r="AR31"/>
  <c r="AS31"/>
  <c r="AT32"/>
  <c r="AU32"/>
  <c r="AV33"/>
  <c r="AW33"/>
  <c r="AR35"/>
  <c r="AS35"/>
  <c r="AT36"/>
  <c r="AU36"/>
  <c r="AV37"/>
  <c r="AW37"/>
  <c r="AR39"/>
  <c r="AS39"/>
  <c r="AT40"/>
  <c r="AU40"/>
  <c r="AV41"/>
  <c r="AW41"/>
  <c r="AR43"/>
  <c r="AS43"/>
  <c r="AT44"/>
  <c r="AU44"/>
  <c r="AV45"/>
  <c r="AW45"/>
  <c r="AR47"/>
  <c r="AS47"/>
  <c r="AT48"/>
  <c r="AU48"/>
  <c r="AV49"/>
  <c r="AW49"/>
  <c r="AS51"/>
  <c r="AR51"/>
  <c r="AU52"/>
  <c r="AT52"/>
  <c r="AW53"/>
  <c r="AV53"/>
  <c r="AS55"/>
  <c r="AR55"/>
  <c r="AU56"/>
  <c r="AT56"/>
  <c r="AW57"/>
  <c r="AV57"/>
  <c r="AS59"/>
  <c r="AR59"/>
  <c r="AU60"/>
  <c r="AT60"/>
  <c r="AW61"/>
  <c r="AV61"/>
  <c r="AS63"/>
  <c r="AR63"/>
  <c r="AU64"/>
  <c r="AT64"/>
  <c r="AW65"/>
  <c r="AV65"/>
  <c r="AS67"/>
  <c r="AR67"/>
  <c r="AU68"/>
  <c r="AT68"/>
  <c r="AW69"/>
  <c r="AV69"/>
  <c r="AS71"/>
  <c r="AR71"/>
  <c r="AU72"/>
  <c r="AT72"/>
  <c r="AW73"/>
  <c r="AV73"/>
  <c r="AS75"/>
  <c r="AR75"/>
  <c r="AU76"/>
  <c r="AT76"/>
  <c r="AW77"/>
  <c r="AV77"/>
  <c r="AS79"/>
  <c r="AR79"/>
  <c r="AU80"/>
  <c r="AT80"/>
  <c r="AW81"/>
  <c r="AV81"/>
  <c r="AS83"/>
  <c r="AR83"/>
  <c r="AU84"/>
  <c r="AT84"/>
  <c r="AW85"/>
  <c r="AV85"/>
  <c r="AS87"/>
  <c r="AR87"/>
  <c r="AU88"/>
  <c r="AT88"/>
  <c r="AW89"/>
  <c r="AV89"/>
  <c r="AS91"/>
  <c r="AR91"/>
  <c r="AU92"/>
  <c r="AT92"/>
  <c r="AW93"/>
  <c r="AV93"/>
  <c r="AS95"/>
  <c r="AR95"/>
  <c r="AU96"/>
  <c r="AT96"/>
  <c r="AW97"/>
  <c r="AV97"/>
  <c r="AU108"/>
  <c r="AT108"/>
  <c r="AT12" i="33"/>
  <c r="AU12"/>
  <c r="AV13"/>
  <c r="AW13"/>
  <c r="AR15"/>
  <c r="AS15"/>
  <c r="AT16"/>
  <c r="AU16"/>
  <c r="AV17"/>
  <c r="AW17"/>
  <c r="AR19"/>
  <c r="AS19"/>
  <c r="AT20"/>
  <c r="AU20"/>
  <c r="AV21"/>
  <c r="AW21"/>
  <c r="AR23"/>
  <c r="AS23"/>
  <c r="AT24"/>
  <c r="AU24"/>
  <c r="AV25"/>
  <c r="AW25"/>
  <c r="AR27"/>
  <c r="AS27"/>
  <c r="AT28"/>
  <c r="AU28"/>
  <c r="AV29"/>
  <c r="AW29"/>
  <c r="AR31"/>
  <c r="AS31"/>
  <c r="AT32"/>
  <c r="AU32"/>
  <c r="AV33"/>
  <c r="AW33"/>
  <c r="AR35"/>
  <c r="AS35"/>
  <c r="AT36"/>
  <c r="AU36"/>
  <c r="AV37"/>
  <c r="AW37"/>
  <c r="AR39"/>
  <c r="AS39"/>
  <c r="AT40"/>
  <c r="AU40"/>
  <c r="AV41"/>
  <c r="AW41"/>
  <c r="AR43"/>
  <c r="AS43"/>
  <c r="AT44"/>
  <c r="AU44"/>
  <c r="AV45"/>
  <c r="AW45"/>
  <c r="AR47"/>
  <c r="AS47"/>
  <c r="AT48"/>
  <c r="AU48"/>
  <c r="AV49"/>
  <c r="AW49"/>
  <c r="AR51"/>
  <c r="AS51"/>
  <c r="AT52"/>
  <c r="AU52"/>
  <c r="AV53"/>
  <c r="AW53"/>
  <c r="AR55"/>
  <c r="AS55"/>
  <c r="AT56"/>
  <c r="AU56"/>
  <c r="AV57"/>
  <c r="AW57"/>
  <c r="AR59"/>
  <c r="AS59"/>
  <c r="AT60"/>
  <c r="AU60"/>
  <c r="AV61"/>
  <c r="AW61"/>
  <c r="AR63"/>
  <c r="AS63"/>
  <c r="AT64"/>
  <c r="AU64"/>
  <c r="AV65"/>
  <c r="AW65"/>
  <c r="AR67"/>
  <c r="AS67"/>
  <c r="AT68"/>
  <c r="AU68"/>
  <c r="AV69"/>
  <c r="AW69"/>
  <c r="AR71"/>
  <c r="AS71"/>
  <c r="AT72"/>
  <c r="AU72"/>
  <c r="AV73"/>
  <c r="AW73"/>
  <c r="AS75"/>
  <c r="AR75"/>
  <c r="AU76"/>
  <c r="AT76"/>
  <c r="AW77"/>
  <c r="AV77"/>
  <c r="AS79"/>
  <c r="AR79"/>
  <c r="AU80"/>
  <c r="AT80"/>
  <c r="AW81"/>
  <c r="AV81"/>
  <c r="AS83"/>
  <c r="AR83"/>
  <c r="AU84"/>
  <c r="AT84"/>
  <c r="AW85"/>
  <c r="AV85"/>
  <c r="AS87"/>
  <c r="AR87"/>
  <c r="AU88"/>
  <c r="AT88"/>
  <c r="AW89"/>
  <c r="AV89"/>
  <c r="AS91"/>
  <c r="AR91"/>
  <c r="AU92"/>
  <c r="AT92"/>
  <c r="AW93"/>
  <c r="AV93"/>
  <c r="AS95"/>
  <c r="AR95"/>
  <c r="AU96"/>
  <c r="AT96"/>
  <c r="AW97"/>
  <c r="AV97"/>
  <c r="AU108"/>
  <c r="AT108"/>
  <c r="AS11" i="40"/>
  <c r="AR11"/>
  <c r="AU12"/>
  <c r="AT12"/>
  <c r="AW13"/>
  <c r="AV13"/>
  <c r="AS15"/>
  <c r="AR15"/>
  <c r="AU16"/>
  <c r="AT16"/>
  <c r="AW17"/>
  <c r="AV17"/>
  <c r="AS19"/>
  <c r="AR19"/>
  <c r="AU20"/>
  <c r="AT20"/>
  <c r="AW21"/>
  <c r="AV21"/>
  <c r="AS23"/>
  <c r="AR23"/>
  <c r="AU24"/>
  <c r="AT24"/>
  <c r="AW25"/>
  <c r="AV25"/>
  <c r="AS27"/>
  <c r="AR27"/>
  <c r="AU28"/>
  <c r="AT28"/>
  <c r="AW29"/>
  <c r="AV29"/>
  <c r="AS31"/>
  <c r="AR31"/>
  <c r="AU32"/>
  <c r="AT32"/>
  <c r="AW33"/>
  <c r="AV33"/>
  <c r="AS35"/>
  <c r="AR35"/>
  <c r="AU36"/>
  <c r="AT36"/>
  <c r="AW37"/>
  <c r="AV37"/>
  <c r="AS39"/>
  <c r="AR39"/>
  <c r="AU40"/>
  <c r="AT40"/>
  <c r="AW41"/>
  <c r="AV41"/>
  <c r="AS43"/>
  <c r="AR43"/>
  <c r="AU44"/>
  <c r="AT44"/>
  <c r="AW45"/>
  <c r="AV45"/>
  <c r="AS47"/>
  <c r="AR47"/>
  <c r="AU48"/>
  <c r="AT48"/>
  <c r="AW49"/>
  <c r="AV49"/>
  <c r="AS51"/>
  <c r="AR51"/>
  <c r="AU52"/>
  <c r="AT52"/>
  <c r="AW53"/>
  <c r="AV53"/>
  <c r="AS55"/>
  <c r="AR55"/>
  <c r="AU56"/>
  <c r="AT56"/>
  <c r="AW57"/>
  <c r="AV57"/>
  <c r="AS59"/>
  <c r="AR59"/>
  <c r="AU60"/>
  <c r="AT60"/>
  <c r="AW61"/>
  <c r="AV61"/>
  <c r="AS63"/>
  <c r="AR63"/>
  <c r="AU64"/>
  <c r="AT64"/>
  <c r="AW65"/>
  <c r="AV65"/>
  <c r="AS67"/>
  <c r="AR67"/>
  <c r="AU68"/>
  <c r="AT68"/>
  <c r="AW69"/>
  <c r="AV69"/>
  <c r="AS71"/>
  <c r="AR71"/>
  <c r="AU72"/>
  <c r="AT72"/>
  <c r="AW73"/>
  <c r="AV73"/>
  <c r="AS75"/>
  <c r="AR75"/>
  <c r="AU76"/>
  <c r="AT76"/>
  <c r="AW77"/>
  <c r="AV77"/>
  <c r="AS79"/>
  <c r="AR79"/>
  <c r="AU80"/>
  <c r="AT80"/>
  <c r="AW81"/>
  <c r="AV81"/>
  <c r="AS83"/>
  <c r="AR83"/>
  <c r="AU84"/>
  <c r="AT84"/>
  <c r="AW85"/>
  <c r="AV85"/>
  <c r="AS87"/>
  <c r="AR87"/>
  <c r="AU88"/>
  <c r="AT88"/>
  <c r="AW89"/>
  <c r="AV89"/>
  <c r="AS91"/>
  <c r="AR91"/>
  <c r="AU92"/>
  <c r="AT92"/>
  <c r="AW93"/>
  <c r="AV93"/>
  <c r="AS95"/>
  <c r="AR95"/>
  <c r="AU96"/>
  <c r="AT96"/>
  <c r="AW97"/>
  <c r="AV97"/>
  <c r="AU108"/>
  <c r="AT108"/>
  <c r="AR13" i="9"/>
  <c r="AS13"/>
  <c r="AT14"/>
  <c r="AU14"/>
  <c r="AV15"/>
  <c r="AW15"/>
  <c r="AR17"/>
  <c r="AS17"/>
  <c r="AT18"/>
  <c r="AU18"/>
  <c r="AV19"/>
  <c r="AW19"/>
  <c r="AR21"/>
  <c r="AS21"/>
  <c r="AT22"/>
  <c r="AU22"/>
  <c r="AV23"/>
  <c r="AW23"/>
  <c r="AR25"/>
  <c r="AS25"/>
  <c r="AT26"/>
  <c r="AU26"/>
  <c r="AV27"/>
  <c r="AW27"/>
  <c r="AR29"/>
  <c r="AS29"/>
  <c r="AT30"/>
  <c r="AU30"/>
  <c r="AV31"/>
  <c r="AW31"/>
  <c r="AR33"/>
  <c r="AS33"/>
  <c r="AT34"/>
  <c r="AU34"/>
  <c r="AV35"/>
  <c r="AW35"/>
  <c r="AR37"/>
  <c r="AS37"/>
  <c r="AT38"/>
  <c r="AU38"/>
  <c r="AV39"/>
  <c r="AW39"/>
  <c r="AR41"/>
  <c r="AS41"/>
  <c r="AT42"/>
  <c r="AU42"/>
  <c r="AV43"/>
  <c r="AW43"/>
  <c r="AR45"/>
  <c r="AS45"/>
  <c r="AT46"/>
  <c r="AU46"/>
  <c r="AV47"/>
  <c r="AW47"/>
  <c r="AR49"/>
  <c r="AS49"/>
  <c r="AT50"/>
  <c r="AU50"/>
  <c r="AV51"/>
  <c r="AW51"/>
  <c r="AR53"/>
  <c r="AS53"/>
  <c r="AT54"/>
  <c r="AU54"/>
  <c r="AV55"/>
  <c r="AW55"/>
  <c r="AR57"/>
  <c r="AS57"/>
  <c r="AT58"/>
  <c r="AU58"/>
  <c r="AV59"/>
  <c r="AW59"/>
  <c r="AR61"/>
  <c r="AS61"/>
  <c r="AT62"/>
  <c r="AU62"/>
  <c r="AV63"/>
  <c r="AW63"/>
  <c r="AR65"/>
  <c r="AS65"/>
  <c r="AT66"/>
  <c r="AU66"/>
  <c r="AV67"/>
  <c r="AW67"/>
  <c r="AR69"/>
  <c r="AS69"/>
  <c r="AT70"/>
  <c r="AU70"/>
  <c r="AV71"/>
  <c r="AW71"/>
  <c r="AR73"/>
  <c r="AS73"/>
  <c r="AT74"/>
  <c r="AU74"/>
  <c r="AV75"/>
  <c r="AW75"/>
  <c r="AR77"/>
  <c r="AS77"/>
  <c r="AT78"/>
  <c r="AU78"/>
  <c r="AV79"/>
  <c r="AW79"/>
  <c r="AR81"/>
  <c r="AS81"/>
  <c r="AT82"/>
  <c r="AU82"/>
  <c r="AV83"/>
  <c r="AW83"/>
  <c r="AR85"/>
  <c r="AS85"/>
  <c r="AT86"/>
  <c r="AU86"/>
  <c r="AV87"/>
  <c r="AW87"/>
  <c r="AR89"/>
  <c r="AS89"/>
  <c r="AT90"/>
  <c r="AU90"/>
  <c r="AV91"/>
  <c r="AW91"/>
  <c r="AR93"/>
  <c r="AS93"/>
  <c r="AT94"/>
  <c r="AU94"/>
  <c r="AV95"/>
  <c r="AW95"/>
  <c r="AR97"/>
  <c r="AS97"/>
  <c r="AT98"/>
  <c r="AU98"/>
  <c r="AS13" i="31"/>
  <c r="AR13"/>
  <c r="AU14"/>
  <c r="AT14"/>
  <c r="AW15"/>
  <c r="AV15"/>
  <c r="AS17"/>
  <c r="AR17"/>
  <c r="AU18"/>
  <c r="AT18"/>
  <c r="AW19"/>
  <c r="AV19"/>
  <c r="AS21"/>
  <c r="AR21"/>
  <c r="AU22"/>
  <c r="AT22"/>
  <c r="AW23"/>
  <c r="AV23"/>
  <c r="AR25"/>
  <c r="AS25"/>
  <c r="AT26"/>
  <c r="AU26"/>
  <c r="AV27"/>
  <c r="AW27"/>
  <c r="AR29"/>
  <c r="AS29"/>
  <c r="AT30"/>
  <c r="AU30"/>
  <c r="AV31"/>
  <c r="AW31"/>
  <c r="AR33"/>
  <c r="AS33"/>
  <c r="AT34"/>
  <c r="AU34"/>
  <c r="AV35"/>
  <c r="AW35"/>
  <c r="AR37"/>
  <c r="AS37"/>
  <c r="AT38"/>
  <c r="AU38"/>
  <c r="AV39"/>
  <c r="AW39"/>
  <c r="AR41"/>
  <c r="AS41"/>
  <c r="AT42"/>
  <c r="AU42"/>
  <c r="AV43"/>
  <c r="AW43"/>
  <c r="AR45"/>
  <c r="AS45"/>
  <c r="AT46"/>
  <c r="AU46"/>
  <c r="AV47"/>
  <c r="AW47"/>
  <c r="AR49"/>
  <c r="AS49"/>
  <c r="AT50"/>
  <c r="AU50"/>
  <c r="AV51"/>
  <c r="AW51"/>
  <c r="AR53"/>
  <c r="AS53"/>
  <c r="AT54"/>
  <c r="AU54"/>
  <c r="AV55"/>
  <c r="AW55"/>
  <c r="AR57"/>
  <c r="AS57"/>
  <c r="AT58"/>
  <c r="AU58"/>
  <c r="AV59"/>
  <c r="AW59"/>
  <c r="AR61"/>
  <c r="AS61"/>
  <c r="AT62"/>
  <c r="AU62"/>
  <c r="AV63"/>
  <c r="AW63"/>
  <c r="AR65"/>
  <c r="AS65"/>
  <c r="AT66"/>
  <c r="AU66"/>
  <c r="AV67"/>
  <c r="AW67"/>
  <c r="AR69"/>
  <c r="AS69"/>
  <c r="AT70"/>
  <c r="AU70"/>
  <c r="AV71"/>
  <c r="AW71"/>
  <c r="AR73"/>
  <c r="AS73"/>
  <c r="AT74"/>
  <c r="AU74"/>
  <c r="AV75"/>
  <c r="AW75"/>
  <c r="AR77"/>
  <c r="AS77"/>
  <c r="AT78"/>
  <c r="AU78"/>
  <c r="AV79"/>
  <c r="AW79"/>
  <c r="AR81"/>
  <c r="AS81"/>
  <c r="AT82"/>
  <c r="AU82"/>
  <c r="AV83"/>
  <c r="AW83"/>
  <c r="AR85"/>
  <c r="AS85"/>
  <c r="AT86"/>
  <c r="AU86"/>
  <c r="AV87"/>
  <c r="AW87"/>
  <c r="AR89"/>
  <c r="AS89"/>
  <c r="AT90"/>
  <c r="AU90"/>
  <c r="AV91"/>
  <c r="AW91"/>
  <c r="AR93"/>
  <c r="AS93"/>
  <c r="AT94"/>
  <c r="AU94"/>
  <c r="AV95"/>
  <c r="AW95"/>
  <c r="AR97"/>
  <c r="AS97"/>
  <c r="AT98"/>
  <c r="AU98"/>
  <c r="AR13" i="38"/>
  <c r="AS13"/>
  <c r="AT14"/>
  <c r="AU14"/>
  <c r="AV15"/>
  <c r="AW15"/>
  <c r="AR17"/>
  <c r="AS17"/>
  <c r="AT18"/>
  <c r="AU18"/>
  <c r="AV19"/>
  <c r="AW19"/>
  <c r="AR21"/>
  <c r="AS21"/>
  <c r="AT22"/>
  <c r="AU22"/>
  <c r="AV23"/>
  <c r="AW23"/>
  <c r="AR25"/>
  <c r="AS25"/>
  <c r="AT26"/>
  <c r="AU26"/>
  <c r="AV27"/>
  <c r="AW27"/>
  <c r="AR29"/>
  <c r="AS29"/>
  <c r="AT30"/>
  <c r="AU30"/>
  <c r="AV31"/>
  <c r="AW31"/>
  <c r="AR33"/>
  <c r="AS33"/>
  <c r="AT34"/>
  <c r="AU34"/>
  <c r="AV35"/>
  <c r="AW35"/>
  <c r="AR37"/>
  <c r="AS37"/>
  <c r="AT38"/>
  <c r="AU38"/>
  <c r="AV39"/>
  <c r="AW39"/>
  <c r="AR41"/>
  <c r="AS41"/>
  <c r="AT42"/>
  <c r="AU42"/>
  <c r="AV43"/>
  <c r="AW43"/>
  <c r="AR45"/>
  <c r="AS45"/>
  <c r="AT46"/>
  <c r="AU46"/>
  <c r="AV47"/>
  <c r="AW47"/>
  <c r="AR49"/>
  <c r="AS49"/>
  <c r="AU50"/>
  <c r="AT50"/>
  <c r="AW51"/>
  <c r="AV51"/>
  <c r="AS53"/>
  <c r="AR53"/>
  <c r="AU54"/>
  <c r="AT54"/>
  <c r="AW55"/>
  <c r="AV55"/>
  <c r="AS57"/>
  <c r="AR57"/>
  <c r="AU58"/>
  <c r="AT58"/>
  <c r="AW59"/>
  <c r="AV59"/>
  <c r="AS61"/>
  <c r="AR61"/>
  <c r="AU62"/>
  <c r="AT62"/>
  <c r="AW63"/>
  <c r="AV63"/>
  <c r="AS65"/>
  <c r="AR65"/>
  <c r="AU66"/>
  <c r="AT66"/>
  <c r="AW67"/>
  <c r="AV67"/>
  <c r="AS69"/>
  <c r="AR69"/>
  <c r="AU70"/>
  <c r="AT70"/>
  <c r="AW71"/>
  <c r="AV71"/>
  <c r="AS73"/>
  <c r="AR73"/>
  <c r="AU74"/>
  <c r="AT74"/>
  <c r="AW75"/>
  <c r="AV75"/>
  <c r="AS77"/>
  <c r="AR77"/>
  <c r="AU78"/>
  <c r="AT78"/>
  <c r="AW79"/>
  <c r="AV79"/>
  <c r="AS81"/>
  <c r="AR81"/>
  <c r="AU82"/>
  <c r="AT82"/>
  <c r="AW83"/>
  <c r="AV83"/>
  <c r="AS85"/>
  <c r="AR85"/>
  <c r="AU86"/>
  <c r="AT86"/>
  <c r="AW87"/>
  <c r="AV87"/>
  <c r="AS89"/>
  <c r="AR89"/>
  <c r="AU90"/>
  <c r="AT90"/>
  <c r="AW91"/>
  <c r="AV91"/>
  <c r="AS93"/>
  <c r="AR93"/>
  <c r="AU94"/>
  <c r="AT94"/>
  <c r="AW95"/>
  <c r="AV95"/>
  <c r="AS97"/>
  <c r="AR97"/>
  <c r="AU98"/>
  <c r="AT98"/>
  <c r="AR13" i="33"/>
  <c r="AS13"/>
  <c r="AT14"/>
  <c r="AU14"/>
  <c r="AV15"/>
  <c r="AW15"/>
  <c r="AR17"/>
  <c r="AS17"/>
  <c r="AT18"/>
  <c r="AU18"/>
  <c r="AV19"/>
  <c r="AW19"/>
  <c r="AR21"/>
  <c r="AS21"/>
  <c r="AT22"/>
  <c r="AU22"/>
  <c r="AV23"/>
  <c r="AW23"/>
  <c r="AR25"/>
  <c r="AS25"/>
  <c r="AT26"/>
  <c r="AU26"/>
  <c r="AV27"/>
  <c r="AW27"/>
  <c r="AR29"/>
  <c r="AS29"/>
  <c r="AT30"/>
  <c r="AU30"/>
  <c r="AV31"/>
  <c r="AW31"/>
  <c r="AR33"/>
  <c r="AS33"/>
  <c r="AT34"/>
  <c r="AU34"/>
  <c r="AV35"/>
  <c r="AW35"/>
  <c r="AR37"/>
  <c r="AS37"/>
  <c r="AT38"/>
  <c r="AU38"/>
  <c r="AV39"/>
  <c r="AW39"/>
  <c r="AR41"/>
  <c r="AS41"/>
  <c r="AT42"/>
  <c r="AU42"/>
  <c r="AV43"/>
  <c r="AW43"/>
  <c r="AR45"/>
  <c r="AS45"/>
  <c r="AT46"/>
  <c r="AU46"/>
  <c r="AV47"/>
  <c r="AW47"/>
  <c r="AR49"/>
  <c r="AS49"/>
  <c r="AT50"/>
  <c r="AU50"/>
  <c r="AV51"/>
  <c r="AW51"/>
  <c r="AR53"/>
  <c r="AS53"/>
  <c r="AT54"/>
  <c r="AU54"/>
  <c r="AV55"/>
  <c r="AW55"/>
  <c r="AR57"/>
  <c r="AS57"/>
  <c r="AT58"/>
  <c r="AU58"/>
  <c r="AV59"/>
  <c r="AW59"/>
  <c r="AR61"/>
  <c r="AS61"/>
  <c r="AT62"/>
  <c r="AU62"/>
  <c r="AV63"/>
  <c r="AW63"/>
  <c r="AR65"/>
  <c r="AS65"/>
  <c r="AT66"/>
  <c r="AU66"/>
  <c r="AV67"/>
  <c r="AW67"/>
  <c r="AR69"/>
  <c r="AS69"/>
  <c r="AT70"/>
  <c r="AU70"/>
  <c r="AV71"/>
  <c r="AW71"/>
  <c r="AR73"/>
  <c r="AS73"/>
  <c r="AT74"/>
  <c r="AU74"/>
  <c r="AW75"/>
  <c r="AV75"/>
  <c r="AS77"/>
  <c r="AR77"/>
  <c r="AU78"/>
  <c r="AT78"/>
  <c r="AW79"/>
  <c r="AV79"/>
  <c r="AS81"/>
  <c r="AR81"/>
  <c r="AU82"/>
  <c r="AT82"/>
  <c r="AW83"/>
  <c r="AV83"/>
  <c r="AS85"/>
  <c r="AR85"/>
  <c r="AU86"/>
  <c r="AT86"/>
  <c r="AW87"/>
  <c r="AV87"/>
  <c r="AS89"/>
  <c r="AR89"/>
  <c r="AU90"/>
  <c r="AT90"/>
  <c r="AW91"/>
  <c r="AV91"/>
  <c r="AS93"/>
  <c r="AR93"/>
  <c r="AU94"/>
  <c r="AT94"/>
  <c r="AW95"/>
  <c r="AV95"/>
  <c r="AS97"/>
  <c r="AR97"/>
  <c r="AU98"/>
  <c r="AT98"/>
  <c r="AW11" i="40"/>
  <c r="AV11"/>
  <c r="AS13"/>
  <c r="AR13"/>
  <c r="AU14"/>
  <c r="AT14"/>
  <c r="AW15"/>
  <c r="AV15"/>
  <c r="AS17"/>
  <c r="AR17"/>
  <c r="AU18"/>
  <c r="AT18"/>
  <c r="AW19"/>
  <c r="AV19"/>
  <c r="AS21"/>
  <c r="AR21"/>
  <c r="AU22"/>
  <c r="AT22"/>
  <c r="AW23"/>
  <c r="AV23"/>
  <c r="AS25"/>
  <c r="AR25"/>
  <c r="AU26"/>
  <c r="AT26"/>
  <c r="AW27"/>
  <c r="AV27"/>
  <c r="AS29"/>
  <c r="AR29"/>
  <c r="AU30"/>
  <c r="AT30"/>
  <c r="AW31"/>
  <c r="AV31"/>
  <c r="AS33"/>
  <c r="AR33"/>
  <c r="AU34"/>
  <c r="AT34"/>
  <c r="AW35"/>
  <c r="AV35"/>
  <c r="AS37"/>
  <c r="AR37"/>
  <c r="AU38"/>
  <c r="AT38"/>
  <c r="AW39"/>
  <c r="AV39"/>
  <c r="AS41"/>
  <c r="AR41"/>
  <c r="AU42"/>
  <c r="AT42"/>
  <c r="AW43"/>
  <c r="AV43"/>
  <c r="AS45"/>
  <c r="AR45"/>
  <c r="AU46"/>
  <c r="AT46"/>
  <c r="AW47"/>
  <c r="AV47"/>
  <c r="AS49"/>
  <c r="AR49"/>
  <c r="AU50"/>
  <c r="AT50"/>
  <c r="AW51"/>
  <c r="AV51"/>
  <c r="AS53"/>
  <c r="AR53"/>
  <c r="AU54"/>
  <c r="AT54"/>
  <c r="AW55"/>
  <c r="AV55"/>
  <c r="AS57"/>
  <c r="AR57"/>
  <c r="AU58"/>
  <c r="AT58"/>
  <c r="AW59"/>
  <c r="AV59"/>
  <c r="AS61"/>
  <c r="AR61"/>
  <c r="AU62"/>
  <c r="AT62"/>
  <c r="AW63"/>
  <c r="AV63"/>
  <c r="AS65"/>
  <c r="AR65"/>
  <c r="AU66"/>
  <c r="AT66"/>
  <c r="AW67"/>
  <c r="AV67"/>
  <c r="AS69"/>
  <c r="AR69"/>
  <c r="AU70"/>
  <c r="AT70"/>
  <c r="AW71"/>
  <c r="AV71"/>
  <c r="AS73"/>
  <c r="AR73"/>
  <c r="AU74"/>
  <c r="AT74"/>
  <c r="AW75"/>
  <c r="AV75"/>
  <c r="AS77"/>
  <c r="AR77"/>
  <c r="AU78"/>
  <c r="AT78"/>
  <c r="AW79"/>
  <c r="AV79"/>
  <c r="AS81"/>
  <c r="AR81"/>
  <c r="AU82"/>
  <c r="AT82"/>
  <c r="AW83"/>
  <c r="AV83"/>
  <c r="AS85"/>
  <c r="AR85"/>
  <c r="AU86"/>
  <c r="AT86"/>
  <c r="AW87"/>
  <c r="AV87"/>
  <c r="AS89"/>
  <c r="AR89"/>
  <c r="AU90"/>
  <c r="AT90"/>
  <c r="AW91"/>
  <c r="AV91"/>
  <c r="AS93"/>
  <c r="AR93"/>
  <c r="AU94"/>
  <c r="AT94"/>
  <c r="AW95"/>
  <c r="AV95"/>
  <c r="AS97"/>
  <c r="AR97"/>
  <c r="AU98"/>
  <c r="AT98"/>
  <c r="AU9" i="9"/>
  <c r="AS9"/>
  <c r="AW9"/>
  <c r="AS9" i="40"/>
  <c r="AW9"/>
  <c r="AU9"/>
  <c r="AS9" i="33"/>
  <c r="AW9"/>
  <c r="AU9"/>
  <c r="AS11"/>
  <c r="AW11"/>
  <c r="AU11"/>
  <c r="AS12" i="38"/>
  <c r="AW12"/>
  <c r="AU12"/>
  <c r="AS9"/>
  <c r="AW9"/>
  <c r="AU11"/>
  <c r="AU9"/>
  <c r="AS11"/>
  <c r="AW11"/>
  <c r="AU9" i="31"/>
  <c r="AS9"/>
  <c r="AW9"/>
  <c r="AS11"/>
  <c r="AW11"/>
  <c r="AU12"/>
  <c r="AU11"/>
  <c r="AS12"/>
  <c r="AW12"/>
  <c r="AS9" i="37"/>
  <c r="AW9"/>
  <c r="AU9"/>
  <c r="AS10"/>
  <c r="AW10"/>
  <c r="AU11"/>
  <c r="AS12"/>
  <c r="AW12"/>
  <c r="AU13"/>
  <c r="AS14"/>
  <c r="AW14"/>
  <c r="AU15"/>
  <c r="AS16"/>
  <c r="AW16"/>
  <c r="AU17"/>
  <c r="AS18"/>
  <c r="AW18"/>
  <c r="AU19"/>
  <c r="AS20"/>
  <c r="AW20"/>
  <c r="AU21"/>
  <c r="AS22"/>
  <c r="AW22"/>
  <c r="AU23"/>
  <c r="AU10"/>
  <c r="AS11"/>
  <c r="AW11"/>
  <c r="AU12"/>
  <c r="AS13"/>
  <c r="AW13"/>
  <c r="AU14"/>
  <c r="AS15"/>
  <c r="AW15"/>
  <c r="AU16"/>
  <c r="AS17"/>
  <c r="AW17"/>
  <c r="AU18"/>
  <c r="AS19"/>
  <c r="AW19"/>
  <c r="AU20"/>
  <c r="AS21"/>
  <c r="AW21"/>
  <c r="AU22"/>
  <c r="AS23"/>
  <c r="AW23"/>
  <c r="AU10" i="9"/>
  <c r="AS11"/>
  <c r="AW11"/>
  <c r="AS10"/>
  <c r="AW10"/>
  <c r="AU11"/>
  <c r="AU10" i="40"/>
  <c r="AS10"/>
  <c r="AW10"/>
  <c r="AU10" i="33"/>
  <c r="AS10"/>
  <c r="AW10"/>
  <c r="AU10" i="38"/>
  <c r="AS10"/>
  <c r="AW10"/>
  <c r="AU10" i="31"/>
  <c r="AS10"/>
  <c r="AW10"/>
  <c r="AT108" i="37"/>
  <c r="AS108"/>
  <c r="AW108"/>
  <c r="AS116" i="45"/>
  <c r="AR116"/>
  <c r="AQ116"/>
  <c r="AP116"/>
  <c r="AO116"/>
  <c r="AN116"/>
  <c r="AS115"/>
  <c r="AR115"/>
  <c r="AQ115"/>
  <c r="AP115"/>
  <c r="AO115"/>
  <c r="AN115"/>
  <c r="AS114"/>
  <c r="AR114"/>
  <c r="AQ114"/>
  <c r="AP114"/>
  <c r="AO114"/>
  <c r="AN114"/>
  <c r="AS113"/>
  <c r="AR113"/>
  <c r="AQ113"/>
  <c r="AP113"/>
  <c r="AO113"/>
  <c r="AN113"/>
  <c r="AS112"/>
  <c r="AR112"/>
  <c r="AQ112"/>
  <c r="AP112"/>
  <c r="AO112"/>
  <c r="AN112"/>
  <c r="AS111"/>
  <c r="AR111"/>
  <c r="AQ111"/>
  <c r="AP111"/>
  <c r="AO111"/>
  <c r="AN111"/>
  <c r="AS110"/>
  <c r="AR110"/>
  <c r="AQ110"/>
  <c r="AP110"/>
  <c r="AO110"/>
  <c r="AN110"/>
  <c r="AS109"/>
  <c r="AR109"/>
  <c r="AQ109"/>
  <c r="AP109"/>
  <c r="AO109"/>
  <c r="AN109"/>
  <c r="AS108"/>
  <c r="AR108"/>
  <c r="AQ108"/>
  <c r="AP108"/>
  <c r="AO108"/>
  <c r="AN108"/>
  <c r="AS107"/>
  <c r="AR107"/>
  <c r="AQ107"/>
  <c r="AP107"/>
  <c r="AO107"/>
  <c r="AN107"/>
  <c r="AS106"/>
  <c r="AR106"/>
  <c r="AQ106"/>
  <c r="AP106"/>
  <c r="AO106"/>
  <c r="AN106"/>
  <c r="AS105"/>
  <c r="AR105"/>
  <c r="AQ105"/>
  <c r="AP105"/>
  <c r="AO105"/>
  <c r="AN105"/>
  <c r="AS104"/>
  <c r="AR104"/>
  <c r="AQ104"/>
  <c r="AP104"/>
  <c r="AO104"/>
  <c r="AN104"/>
  <c r="AS103"/>
  <c r="AR103"/>
  <c r="AQ103"/>
  <c r="AP103"/>
  <c r="AO103"/>
  <c r="AN103"/>
  <c r="AS102"/>
  <c r="AR102"/>
  <c r="AQ102"/>
  <c r="AP102"/>
  <c r="AO102"/>
  <c r="AN102"/>
  <c r="AS101"/>
  <c r="AR101"/>
  <c r="AQ101"/>
  <c r="AP101"/>
  <c r="AO101"/>
  <c r="AN101"/>
  <c r="AS100"/>
  <c r="AR100"/>
  <c r="AQ100"/>
  <c r="AP100"/>
  <c r="AO100"/>
  <c r="AN100"/>
  <c r="AS99"/>
  <c r="AR99"/>
  <c r="AQ99"/>
  <c r="AP99"/>
  <c r="AO99"/>
  <c r="AN99"/>
  <c r="AS98"/>
  <c r="AR98"/>
  <c r="AQ98"/>
  <c r="AP98"/>
  <c r="AO98"/>
  <c r="AN98"/>
  <c r="AS97"/>
  <c r="AR97"/>
  <c r="AQ97"/>
  <c r="AP97"/>
  <c r="AO97"/>
  <c r="AN97"/>
  <c r="AS96"/>
  <c r="AR96"/>
  <c r="AQ96"/>
  <c r="AP96"/>
  <c r="AO96"/>
  <c r="AN96"/>
  <c r="AS95"/>
  <c r="AR95"/>
  <c r="AQ95"/>
  <c r="AP95"/>
  <c r="AO95"/>
  <c r="AN95"/>
  <c r="AS94"/>
  <c r="AR94"/>
  <c r="AQ94"/>
  <c r="AP94"/>
  <c r="AO94"/>
  <c r="AN94"/>
  <c r="AS93"/>
  <c r="AR93"/>
  <c r="AQ93"/>
  <c r="AP93"/>
  <c r="AO93"/>
  <c r="AN93"/>
  <c r="AS92"/>
  <c r="AR92"/>
  <c r="AQ92"/>
  <c r="AP92"/>
  <c r="AO92"/>
  <c r="AN92"/>
  <c r="AS91"/>
  <c r="AR91"/>
  <c r="AQ91"/>
  <c r="AP91"/>
  <c r="AO91"/>
  <c r="AN91"/>
  <c r="AS90"/>
  <c r="AR90"/>
  <c r="AQ90"/>
  <c r="AP90"/>
  <c r="AO90"/>
  <c r="AN90"/>
  <c r="AS89"/>
  <c r="AR89"/>
  <c r="AQ89"/>
  <c r="AP89"/>
  <c r="AO89"/>
  <c r="AN89"/>
  <c r="AS88"/>
  <c r="AR88"/>
  <c r="AQ88"/>
  <c r="AP88"/>
  <c r="AO88"/>
  <c r="AN88"/>
  <c r="AS87"/>
  <c r="AR87"/>
  <c r="AQ87"/>
  <c r="AP87"/>
  <c r="AO87"/>
  <c r="AN87"/>
  <c r="AS86"/>
  <c r="AR86"/>
  <c r="AQ86"/>
  <c r="AP86"/>
  <c r="AO86"/>
  <c r="AN86"/>
  <c r="AS85"/>
  <c r="AR85"/>
  <c r="AQ85"/>
  <c r="AP85"/>
  <c r="AO85"/>
  <c r="AN85"/>
  <c r="AS84"/>
  <c r="AR84"/>
  <c r="AQ84"/>
  <c r="AP84"/>
  <c r="AO84"/>
  <c r="AN84"/>
  <c r="AS83"/>
  <c r="AR83"/>
  <c r="AQ83"/>
  <c r="AP83"/>
  <c r="AO83"/>
  <c r="AN83"/>
  <c r="AS82"/>
  <c r="AR82"/>
  <c r="AQ82"/>
  <c r="AP82"/>
  <c r="AO82"/>
  <c r="AN82"/>
  <c r="AS81"/>
  <c r="AR81"/>
  <c r="AQ81"/>
  <c r="AP81"/>
  <c r="AO81"/>
  <c r="AN81"/>
  <c r="AS80"/>
  <c r="AR80"/>
  <c r="AQ80"/>
  <c r="AP80"/>
  <c r="AO80"/>
  <c r="AN80"/>
  <c r="AS79"/>
  <c r="AR79"/>
  <c r="AQ79"/>
  <c r="AP79"/>
  <c r="AO79"/>
  <c r="AN79"/>
  <c r="AS78"/>
  <c r="AR78"/>
  <c r="AQ78"/>
  <c r="AP78"/>
  <c r="AO78"/>
  <c r="AN78"/>
  <c r="AS77"/>
  <c r="AR77"/>
  <c r="AQ77"/>
  <c r="AP77"/>
  <c r="AO77"/>
  <c r="AN77"/>
  <c r="AS76"/>
  <c r="AR76"/>
  <c r="AQ76"/>
  <c r="AP76"/>
  <c r="AO76"/>
  <c r="AN76"/>
  <c r="AS75"/>
  <c r="AR75"/>
  <c r="AQ75"/>
  <c r="AP75"/>
  <c r="AO75"/>
  <c r="AN75"/>
  <c r="AS74"/>
  <c r="AR74"/>
  <c r="AQ74"/>
  <c r="AP74"/>
  <c r="AO74"/>
  <c r="AN74"/>
  <c r="AS73"/>
  <c r="AR73"/>
  <c r="AQ73"/>
  <c r="AP73"/>
  <c r="AO73"/>
  <c r="AN73"/>
  <c r="AS72"/>
  <c r="AR72"/>
  <c r="AQ72"/>
  <c r="AP72"/>
  <c r="AO72"/>
  <c r="AN72"/>
  <c r="AS71"/>
  <c r="AR71"/>
  <c r="AQ71"/>
  <c r="AP71"/>
  <c r="AO71"/>
  <c r="AN71"/>
  <c r="AS70"/>
  <c r="AR70"/>
  <c r="AQ70"/>
  <c r="AP70"/>
  <c r="AO70"/>
  <c r="AN70"/>
  <c r="AS69"/>
  <c r="AR69"/>
  <c r="AQ69"/>
  <c r="AP69"/>
  <c r="AO69"/>
  <c r="AN69"/>
  <c r="AS68"/>
  <c r="AR68"/>
  <c r="AQ68"/>
  <c r="AP68"/>
  <c r="AO68"/>
  <c r="AN68"/>
  <c r="AS67"/>
  <c r="AR67"/>
  <c r="AQ67"/>
  <c r="AP67"/>
  <c r="AO67"/>
  <c r="AN67"/>
  <c r="AS66"/>
  <c r="AR66"/>
  <c r="AQ66"/>
  <c r="AP66"/>
  <c r="AO66"/>
  <c r="AN66"/>
  <c r="AS65"/>
  <c r="AR65"/>
  <c r="AQ65"/>
  <c r="AP65"/>
  <c r="AO65"/>
  <c r="AN65"/>
  <c r="AS64"/>
  <c r="AR64"/>
  <c r="AQ64"/>
  <c r="AP64"/>
  <c r="AO64"/>
  <c r="AN64"/>
  <c r="AS63"/>
  <c r="AR63"/>
  <c r="AQ63"/>
  <c r="AP63"/>
  <c r="AO63"/>
  <c r="AN63"/>
  <c r="AS62"/>
  <c r="AR62"/>
  <c r="AQ62"/>
  <c r="AP62"/>
  <c r="AO62"/>
  <c r="AN62"/>
  <c r="AS61"/>
  <c r="AR61"/>
  <c r="AQ61"/>
  <c r="AP61"/>
  <c r="AO61"/>
  <c r="AN61"/>
  <c r="AS60"/>
  <c r="AR60"/>
  <c r="AQ60"/>
  <c r="AP60"/>
  <c r="AO60"/>
  <c r="AN60"/>
  <c r="AS59"/>
  <c r="AR59"/>
  <c r="AQ59"/>
  <c r="AP59"/>
  <c r="AO59"/>
  <c r="AN59"/>
  <c r="AS58"/>
  <c r="AR58"/>
  <c r="AQ58"/>
  <c r="AP58"/>
  <c r="AO58"/>
  <c r="AN58"/>
  <c r="AS57"/>
  <c r="AR57"/>
  <c r="AQ57"/>
  <c r="AP57"/>
  <c r="AO57"/>
  <c r="AN57"/>
  <c r="AS56"/>
  <c r="AR56"/>
  <c r="AQ56"/>
  <c r="AP56"/>
  <c r="AO56"/>
  <c r="AN56"/>
  <c r="AS55"/>
  <c r="AR55"/>
  <c r="AQ55"/>
  <c r="AP55"/>
  <c r="AO55"/>
  <c r="AN55"/>
  <c r="AS54"/>
  <c r="AR54"/>
  <c r="AQ54"/>
  <c r="AP54"/>
  <c r="AO54"/>
  <c r="AN54"/>
  <c r="AS53"/>
  <c r="AR53"/>
  <c r="AQ53"/>
  <c r="AP53"/>
  <c r="AO53"/>
  <c r="AN53"/>
  <c r="AS52"/>
  <c r="AR52"/>
  <c r="AQ52"/>
  <c r="AP52"/>
  <c r="AO52"/>
  <c r="AN52"/>
  <c r="AS51"/>
  <c r="AR51"/>
  <c r="AQ51"/>
  <c r="AP51"/>
  <c r="AO51"/>
  <c r="AN51"/>
  <c r="AS50"/>
  <c r="AR50"/>
  <c r="AQ50"/>
  <c r="AP50"/>
  <c r="AO50"/>
  <c r="AN50"/>
  <c r="AS49"/>
  <c r="AR49"/>
  <c r="AQ49"/>
  <c r="AP49"/>
  <c r="AO49"/>
  <c r="AN49"/>
  <c r="AS48"/>
  <c r="AR48"/>
  <c r="AQ48"/>
  <c r="AP48"/>
  <c r="AO48"/>
  <c r="AN48"/>
  <c r="AS47"/>
  <c r="AR47"/>
  <c r="AQ47"/>
  <c r="AP47"/>
  <c r="AO47"/>
  <c r="AN47"/>
  <c r="AS46"/>
  <c r="AR46"/>
  <c r="AQ46"/>
  <c r="AP46"/>
  <c r="AO46"/>
  <c r="AN46"/>
  <c r="AS45"/>
  <c r="AR45"/>
  <c r="AQ45"/>
  <c r="AP45"/>
  <c r="AO45"/>
  <c r="AN45"/>
  <c r="AS44"/>
  <c r="AR44"/>
  <c r="AQ44"/>
  <c r="AP44"/>
  <c r="AO44"/>
  <c r="AN44"/>
  <c r="AS43"/>
  <c r="AR43"/>
  <c r="AQ43"/>
  <c r="AP43"/>
  <c r="AO43"/>
  <c r="AN43"/>
  <c r="AS42"/>
  <c r="AR42"/>
  <c r="AQ42"/>
  <c r="AP42"/>
  <c r="AO42"/>
  <c r="AN42"/>
  <c r="AS41"/>
  <c r="AR41"/>
  <c r="AQ41"/>
  <c r="AP41"/>
  <c r="AO41"/>
  <c r="AN41"/>
  <c r="AS40"/>
  <c r="AR40"/>
  <c r="AQ40"/>
  <c r="AP40"/>
  <c r="AO40"/>
  <c r="AN40"/>
  <c r="AS39"/>
  <c r="AR39"/>
  <c r="AQ39"/>
  <c r="AP39"/>
  <c r="AO39"/>
  <c r="AN39"/>
  <c r="AS38"/>
  <c r="AR38"/>
  <c r="AQ38"/>
  <c r="AP38"/>
  <c r="AO38"/>
  <c r="AN38"/>
  <c r="AS37"/>
  <c r="AR37"/>
  <c r="AQ37"/>
  <c r="AP37"/>
  <c r="AO37"/>
  <c r="AN37"/>
  <c r="AS36"/>
  <c r="AR36"/>
  <c r="AQ36"/>
  <c r="AP36"/>
  <c r="AO36"/>
  <c r="AN36"/>
  <c r="AS35"/>
  <c r="AR35"/>
  <c r="AQ35"/>
  <c r="AP35"/>
  <c r="AO35"/>
  <c r="AN35"/>
  <c r="AS34"/>
  <c r="AR34"/>
  <c r="AQ34"/>
  <c r="AP34"/>
  <c r="AO34"/>
  <c r="AN34"/>
  <c r="AS33"/>
  <c r="AR33"/>
  <c r="AQ33"/>
  <c r="AP33"/>
  <c r="AO33"/>
  <c r="AN33"/>
  <c r="AS32"/>
  <c r="AR32"/>
  <c r="AQ32"/>
  <c r="AP32"/>
  <c r="AO32"/>
  <c r="AN32"/>
  <c r="AS31"/>
  <c r="AR31"/>
  <c r="AQ31"/>
  <c r="AP31"/>
  <c r="AO31"/>
  <c r="AN31"/>
  <c r="AS30"/>
  <c r="AR30"/>
  <c r="AQ30"/>
  <c r="AP30"/>
  <c r="AO30"/>
  <c r="AN30"/>
  <c r="AS29"/>
  <c r="AR29"/>
  <c r="AQ29"/>
  <c r="AP29"/>
  <c r="AO29"/>
  <c r="AN29"/>
  <c r="AS28"/>
  <c r="AR28"/>
  <c r="AQ28"/>
  <c r="AP28"/>
  <c r="AO28"/>
  <c r="AN28"/>
  <c r="AS27"/>
  <c r="AR27"/>
  <c r="AQ27"/>
  <c r="AP27"/>
  <c r="AO27"/>
  <c r="AN27"/>
  <c r="AS26"/>
  <c r="AR26"/>
  <c r="AQ26"/>
  <c r="AP26"/>
  <c r="AO26"/>
  <c r="AN26"/>
  <c r="AS25"/>
  <c r="AR25"/>
  <c r="AQ25"/>
  <c r="AP25"/>
  <c r="AO25"/>
  <c r="AN25"/>
  <c r="AS24"/>
  <c r="AR24"/>
  <c r="AQ24"/>
  <c r="AP24"/>
  <c r="AO24"/>
  <c r="AN24"/>
  <c r="AS23"/>
  <c r="AR23"/>
  <c r="AQ23"/>
  <c r="AP23"/>
  <c r="AO23"/>
  <c r="AN23"/>
  <c r="AS22"/>
  <c r="AR22"/>
  <c r="AQ22"/>
  <c r="AP22"/>
  <c r="AO22"/>
  <c r="AN22"/>
  <c r="AS21"/>
  <c r="AR21"/>
  <c r="AQ21"/>
  <c r="AP21"/>
  <c r="AO21"/>
  <c r="AN21"/>
  <c r="AS20"/>
  <c r="AR20"/>
  <c r="AQ20"/>
  <c r="AP20"/>
  <c r="AO20"/>
  <c r="AN20"/>
  <c r="AS19"/>
  <c r="AR19"/>
  <c r="AQ19"/>
  <c r="AP19"/>
  <c r="AO19"/>
  <c r="AN19"/>
  <c r="AS18"/>
  <c r="AR18"/>
  <c r="AQ18"/>
  <c r="AP18"/>
  <c r="AO18"/>
  <c r="AN18"/>
  <c r="E30" i="46" l="1"/>
  <c r="E28"/>
  <c r="E26"/>
  <c r="F24"/>
  <c r="K22"/>
  <c r="E22"/>
  <c r="AS17" i="45"/>
  <c r="AR17"/>
  <c r="AQ17"/>
  <c r="AP17"/>
  <c r="AO17"/>
  <c r="AN17"/>
  <c r="H10" i="46"/>
  <c r="E37" i="50" l="1"/>
  <c r="E37" i="48"/>
  <c r="E37" i="47"/>
  <c r="E37" i="49"/>
  <c r="E38" i="51"/>
  <c r="E37" i="46"/>
  <c r="F36" i="51"/>
  <c r="F35" i="49"/>
  <c r="F35" i="46"/>
  <c r="F35" i="50"/>
  <c r="F35" i="48"/>
  <c r="F35" i="47"/>
  <c r="F34" i="50"/>
  <c r="F34" i="48"/>
  <c r="F34" i="47"/>
  <c r="F35" i="51"/>
  <c r="F34" i="49"/>
  <c r="F34" i="46"/>
  <c r="K35" i="51"/>
  <c r="K34" i="49"/>
  <c r="K34" i="46"/>
  <c r="K34" i="47"/>
  <c r="K34" i="48"/>
  <c r="K34" i="50"/>
  <c r="E39"/>
  <c r="E39" i="48"/>
  <c r="E39" i="47"/>
  <c r="E40" i="51"/>
  <c r="E39" i="49"/>
  <c r="E39" i="46"/>
  <c r="E44" i="51"/>
  <c r="E43" i="49"/>
  <c r="E43" i="46"/>
  <c r="E43" i="47"/>
  <c r="E43" i="48"/>
  <c r="E43" i="50"/>
  <c r="AL18" i="45"/>
  <c r="AM18"/>
  <c r="AL19"/>
  <c r="AM19"/>
  <c r="AL20"/>
  <c r="AM20"/>
  <c r="AL21"/>
  <c r="AM21"/>
  <c r="AL22"/>
  <c r="AM22"/>
  <c r="AL23"/>
  <c r="AM23"/>
  <c r="AL24"/>
  <c r="AM24"/>
  <c r="AL25"/>
  <c r="AM25"/>
  <c r="AL26"/>
  <c r="AM26"/>
  <c r="AL27"/>
  <c r="AM27"/>
  <c r="AL28"/>
  <c r="AM28"/>
  <c r="AL29"/>
  <c r="AM29"/>
  <c r="AL30"/>
  <c r="AM30"/>
  <c r="AL31"/>
  <c r="AM31"/>
  <c r="AL32"/>
  <c r="AM32"/>
  <c r="AL33"/>
  <c r="AM33"/>
  <c r="AL34"/>
  <c r="AM34"/>
  <c r="AL35"/>
  <c r="AM35"/>
  <c r="AL36"/>
  <c r="AM36"/>
  <c r="AL37"/>
  <c r="AM37"/>
  <c r="AL38"/>
  <c r="AM38"/>
  <c r="AL39"/>
  <c r="AM39"/>
  <c r="AL40"/>
  <c r="AM40"/>
  <c r="AL41"/>
  <c r="AM41"/>
  <c r="AL42"/>
  <c r="AM42"/>
  <c r="AL43"/>
  <c r="AM43"/>
  <c r="AL44"/>
  <c r="AM44"/>
  <c r="AL45"/>
  <c r="AM45"/>
  <c r="AL46"/>
  <c r="AM46"/>
  <c r="AL47"/>
  <c r="AM47"/>
  <c r="AL48"/>
  <c r="AM48"/>
  <c r="AL49"/>
  <c r="AM49"/>
  <c r="AL50"/>
  <c r="AM50"/>
  <c r="AL51"/>
  <c r="AM51"/>
  <c r="AL52"/>
  <c r="AM52"/>
  <c r="AL53"/>
  <c r="AM53"/>
  <c r="AL54"/>
  <c r="AM54"/>
  <c r="AL55"/>
  <c r="AM55"/>
  <c r="AL56"/>
  <c r="AM56"/>
  <c r="AL57"/>
  <c r="AM57"/>
  <c r="AL58"/>
  <c r="AM58"/>
  <c r="AL59"/>
  <c r="AM59"/>
  <c r="AL60"/>
  <c r="AM60"/>
  <c r="AL61"/>
  <c r="AM61"/>
  <c r="AL62"/>
  <c r="AM62"/>
  <c r="AL63"/>
  <c r="AM63"/>
  <c r="AL64"/>
  <c r="AM64"/>
  <c r="AL65"/>
  <c r="AM65"/>
  <c r="AL66"/>
  <c r="AM66"/>
  <c r="AL67"/>
  <c r="AM67"/>
  <c r="AL68"/>
  <c r="AM68"/>
  <c r="AL69"/>
  <c r="AM69"/>
  <c r="AL70"/>
  <c r="AM70"/>
  <c r="AL71"/>
  <c r="AM71"/>
  <c r="AL72"/>
  <c r="AM72"/>
  <c r="AL73"/>
  <c r="AM73"/>
  <c r="AL74"/>
  <c r="AM74"/>
  <c r="AL75"/>
  <c r="AM75"/>
  <c r="AL76"/>
  <c r="AM76"/>
  <c r="AL77"/>
  <c r="AM77"/>
  <c r="AL78"/>
  <c r="AM78"/>
  <c r="AL79"/>
  <c r="AM79"/>
  <c r="AL80"/>
  <c r="AM80"/>
  <c r="AL81"/>
  <c r="AM81"/>
  <c r="AL82"/>
  <c r="AM82"/>
  <c r="AL83"/>
  <c r="AM83"/>
  <c r="AL84"/>
  <c r="AM84"/>
  <c r="AL85"/>
  <c r="AM85"/>
  <c r="AL86"/>
  <c r="AM86"/>
  <c r="AL87"/>
  <c r="AM87"/>
  <c r="AL88"/>
  <c r="AM88"/>
  <c r="AL89"/>
  <c r="AM89"/>
  <c r="AL90"/>
  <c r="AM90"/>
  <c r="AL91"/>
  <c r="AM91"/>
  <c r="AL92"/>
  <c r="AM92"/>
  <c r="AL93"/>
  <c r="AM93"/>
  <c r="AL94"/>
  <c r="AM94"/>
  <c r="AL95"/>
  <c r="AM95"/>
  <c r="AL96"/>
  <c r="AM96"/>
  <c r="AL97"/>
  <c r="AM97"/>
  <c r="AL98"/>
  <c r="AM98"/>
  <c r="AL99"/>
  <c r="AM99"/>
  <c r="AL100"/>
  <c r="AM100"/>
  <c r="AL101"/>
  <c r="AM101"/>
  <c r="AL102"/>
  <c r="AM102"/>
  <c r="AL103"/>
  <c r="AM103"/>
  <c r="AL104"/>
  <c r="AM104"/>
  <c r="AL105"/>
  <c r="AM105"/>
  <c r="AL106"/>
  <c r="AM106"/>
  <c r="AL107"/>
  <c r="AM107"/>
  <c r="AL108"/>
  <c r="AM108"/>
  <c r="AL109"/>
  <c r="AM109"/>
  <c r="AL110"/>
  <c r="AM110"/>
  <c r="AL111"/>
  <c r="AM111"/>
  <c r="AL112"/>
  <c r="AM112"/>
  <c r="AL113"/>
  <c r="AM113"/>
  <c r="AL114"/>
  <c r="AM114"/>
  <c r="AL115"/>
  <c r="AM115"/>
  <c r="AL116"/>
  <c r="AM116"/>
  <c r="C11" i="40"/>
  <c r="C11" i="33"/>
  <c r="C11" i="38"/>
  <c r="C11" i="31"/>
  <c r="C11" i="9"/>
  <c r="C14" i="24"/>
  <c r="AM17" i="45"/>
  <c r="AL17"/>
  <c r="E23" i="44" l="1"/>
  <c r="H23"/>
  <c r="K23"/>
  <c r="N23"/>
  <c r="Q23"/>
  <c r="T23"/>
  <c r="D23"/>
  <c r="F23" s="1"/>
  <c r="D26"/>
  <c r="E26"/>
  <c r="G26"/>
  <c r="H26"/>
  <c r="J26"/>
  <c r="K26"/>
  <c r="M26"/>
  <c r="N26"/>
  <c r="P26"/>
  <c r="Q26"/>
  <c r="S26"/>
  <c r="T26"/>
  <c r="D25"/>
  <c r="E25"/>
  <c r="D24"/>
  <c r="E24"/>
  <c r="F24" l="1"/>
  <c r="E27"/>
  <c r="O26"/>
  <c r="I26"/>
  <c r="F25"/>
  <c r="L26"/>
  <c r="F26"/>
  <c r="U26"/>
  <c r="D27"/>
  <c r="R26"/>
  <c r="F27" l="1"/>
  <c r="C18" i="45"/>
  <c r="C19"/>
  <c r="D18" l="1"/>
  <c r="E18"/>
  <c r="D19"/>
  <c r="E19"/>
  <c r="C20"/>
  <c r="D20"/>
  <c r="E20"/>
  <c r="C21"/>
  <c r="D21"/>
  <c r="E21"/>
  <c r="C22"/>
  <c r="D22"/>
  <c r="E22"/>
  <c r="C23"/>
  <c r="D23"/>
  <c r="E23"/>
  <c r="C24"/>
  <c r="D24"/>
  <c r="E24"/>
  <c r="C25"/>
  <c r="D25"/>
  <c r="E25"/>
  <c r="C26"/>
  <c r="D26"/>
  <c r="E26"/>
  <c r="C27"/>
  <c r="D27"/>
  <c r="E27"/>
  <c r="C28"/>
  <c r="D28"/>
  <c r="E28"/>
  <c r="C29"/>
  <c r="D29"/>
  <c r="E29"/>
  <c r="C30"/>
  <c r="D30"/>
  <c r="E30"/>
  <c r="C31"/>
  <c r="D31"/>
  <c r="E31"/>
  <c r="C32"/>
  <c r="D32"/>
  <c r="E32"/>
  <c r="C33"/>
  <c r="D33"/>
  <c r="E33"/>
  <c r="C34"/>
  <c r="D34"/>
  <c r="E34"/>
  <c r="C35"/>
  <c r="D35"/>
  <c r="E35"/>
  <c r="C36"/>
  <c r="D36"/>
  <c r="E36"/>
  <c r="C37"/>
  <c r="D37"/>
  <c r="E37"/>
  <c r="C38"/>
  <c r="D38"/>
  <c r="E38"/>
  <c r="C39"/>
  <c r="D39"/>
  <c r="E39"/>
  <c r="C40"/>
  <c r="D40"/>
  <c r="E40"/>
  <c r="C41"/>
  <c r="D41"/>
  <c r="E41"/>
  <c r="C42"/>
  <c r="D42"/>
  <c r="E42"/>
  <c r="C43"/>
  <c r="D43"/>
  <c r="E43"/>
  <c r="C44"/>
  <c r="D44"/>
  <c r="E44"/>
  <c r="C45"/>
  <c r="D45"/>
  <c r="E45"/>
  <c r="C46"/>
  <c r="D46"/>
  <c r="E46"/>
  <c r="C47"/>
  <c r="D47"/>
  <c r="E47"/>
  <c r="C48"/>
  <c r="D48"/>
  <c r="E48"/>
  <c r="C49"/>
  <c r="D49"/>
  <c r="E49"/>
  <c r="C50"/>
  <c r="D50"/>
  <c r="E50"/>
  <c r="C51"/>
  <c r="D51"/>
  <c r="E51"/>
  <c r="C52"/>
  <c r="D52"/>
  <c r="E52"/>
  <c r="C53"/>
  <c r="D53"/>
  <c r="E53"/>
  <c r="C54"/>
  <c r="D54"/>
  <c r="E54"/>
  <c r="C55"/>
  <c r="D55"/>
  <c r="E55"/>
  <c r="C56"/>
  <c r="D56"/>
  <c r="E56"/>
  <c r="C57"/>
  <c r="D57"/>
  <c r="E57"/>
  <c r="C58"/>
  <c r="D58"/>
  <c r="E58"/>
  <c r="C59"/>
  <c r="D59"/>
  <c r="E59"/>
  <c r="C60"/>
  <c r="D60"/>
  <c r="E60"/>
  <c r="C61"/>
  <c r="D61"/>
  <c r="E61"/>
  <c r="C62"/>
  <c r="D62"/>
  <c r="E62"/>
  <c r="C63"/>
  <c r="D63"/>
  <c r="E63"/>
  <c r="C64"/>
  <c r="D64"/>
  <c r="E64"/>
  <c r="C65"/>
  <c r="D65"/>
  <c r="E65"/>
  <c r="C66"/>
  <c r="D66"/>
  <c r="E66"/>
  <c r="C67"/>
  <c r="D67"/>
  <c r="E67"/>
  <c r="C68"/>
  <c r="D68"/>
  <c r="E68"/>
  <c r="C69"/>
  <c r="D69"/>
  <c r="E69"/>
  <c r="C70"/>
  <c r="D70"/>
  <c r="E70"/>
  <c r="C71"/>
  <c r="D71"/>
  <c r="E71"/>
  <c r="C72"/>
  <c r="D72"/>
  <c r="E72"/>
  <c r="C73"/>
  <c r="D73"/>
  <c r="E73"/>
  <c r="C74"/>
  <c r="D74"/>
  <c r="E74"/>
  <c r="C75"/>
  <c r="D75"/>
  <c r="E75"/>
  <c r="C76"/>
  <c r="D76"/>
  <c r="E76"/>
  <c r="C77"/>
  <c r="D77"/>
  <c r="E77"/>
  <c r="C78"/>
  <c r="D78"/>
  <c r="E78"/>
  <c r="C79"/>
  <c r="D79"/>
  <c r="E79"/>
  <c r="C80"/>
  <c r="D80"/>
  <c r="E80"/>
  <c r="C81"/>
  <c r="D81"/>
  <c r="E81"/>
  <c r="C82"/>
  <c r="D82"/>
  <c r="E82"/>
  <c r="C83"/>
  <c r="D83"/>
  <c r="E83"/>
  <c r="C84"/>
  <c r="D84"/>
  <c r="E84"/>
  <c r="C85"/>
  <c r="D85"/>
  <c r="E85"/>
  <c r="C86"/>
  <c r="D86"/>
  <c r="E86"/>
  <c r="C87"/>
  <c r="D87"/>
  <c r="E87"/>
  <c r="C88"/>
  <c r="D88"/>
  <c r="E88"/>
  <c r="C89"/>
  <c r="D89"/>
  <c r="E89"/>
  <c r="C90"/>
  <c r="D90"/>
  <c r="E90"/>
  <c r="C91"/>
  <c r="D91"/>
  <c r="E91"/>
  <c r="C92"/>
  <c r="D92"/>
  <c r="E92"/>
  <c r="C93"/>
  <c r="D93"/>
  <c r="E93"/>
  <c r="C94"/>
  <c r="D94"/>
  <c r="E94"/>
  <c r="C95"/>
  <c r="D95"/>
  <c r="E95"/>
  <c r="C96"/>
  <c r="D96"/>
  <c r="E96"/>
  <c r="C97"/>
  <c r="D97"/>
  <c r="E97"/>
  <c r="C98"/>
  <c r="D98"/>
  <c r="E98"/>
  <c r="C99"/>
  <c r="D99"/>
  <c r="E99"/>
  <c r="C100"/>
  <c r="D100"/>
  <c r="E100"/>
  <c r="C101"/>
  <c r="D101"/>
  <c r="E101"/>
  <c r="C102"/>
  <c r="D102"/>
  <c r="E102"/>
  <c r="C103"/>
  <c r="D103"/>
  <c r="E103"/>
  <c r="C104"/>
  <c r="D104"/>
  <c r="E104"/>
  <c r="C105"/>
  <c r="D105"/>
  <c r="E105"/>
  <c r="C106"/>
  <c r="D106"/>
  <c r="E106"/>
  <c r="C107"/>
  <c r="D107"/>
  <c r="E107"/>
  <c r="C108"/>
  <c r="D108"/>
  <c r="E108"/>
  <c r="C109"/>
  <c r="D109"/>
  <c r="E109"/>
  <c r="C110"/>
  <c r="D110"/>
  <c r="E110"/>
  <c r="C111"/>
  <c r="D111"/>
  <c r="E111"/>
  <c r="C112"/>
  <c r="D112"/>
  <c r="E112"/>
  <c r="C113"/>
  <c r="D113"/>
  <c r="E113"/>
  <c r="C114"/>
  <c r="D114"/>
  <c r="E114"/>
  <c r="C115"/>
  <c r="D115"/>
  <c r="E115"/>
  <c r="C116"/>
  <c r="D116"/>
  <c r="E116"/>
  <c r="AI17"/>
  <c r="Z31" i="51" l="1"/>
  <c r="Y30" i="48"/>
  <c r="E17" i="45"/>
  <c r="D17"/>
  <c r="C17"/>
  <c r="E32" i="49" s="1"/>
  <c r="AI5" i="45"/>
  <c r="V11" i="49" l="1"/>
  <c r="E32" i="48"/>
  <c r="E32" i="50"/>
  <c r="V11" i="47"/>
  <c r="V11" i="46"/>
  <c r="V10" i="48"/>
  <c r="E33" i="51"/>
  <c r="V10"/>
  <c r="V11" i="50"/>
  <c r="E32" i="47"/>
  <c r="E32" i="46"/>
  <c r="I42" i="51"/>
  <c r="I41" i="49"/>
  <c r="I41" i="48"/>
  <c r="I41" i="50"/>
  <c r="I41" i="46"/>
  <c r="I41" i="47"/>
  <c r="AF10" i="51"/>
  <c r="E41" i="50"/>
  <c r="AC10" i="48"/>
  <c r="E41" i="46"/>
  <c r="E41" i="47"/>
  <c r="E42" i="51"/>
  <c r="E41" i="49"/>
  <c r="E41" i="48"/>
  <c r="F17" i="44"/>
  <c r="F16"/>
  <c r="F15"/>
  <c r="F14"/>
  <c r="F13"/>
  <c r="F12"/>
  <c r="F11"/>
  <c r="F10"/>
  <c r="T7"/>
  <c r="E7"/>
  <c r="BJ108" i="40" l="1"/>
  <c r="AQ108" s="1"/>
  <c r="BI108"/>
  <c r="BG108"/>
  <c r="AO108" s="1"/>
  <c r="BD108"/>
  <c r="AL108" s="1"/>
  <c r="BB108"/>
  <c r="AI108" s="1"/>
  <c r="Z108" s="1"/>
  <c r="AZ108"/>
  <c r="AH108" s="1"/>
  <c r="AY108"/>
  <c r="AF108" s="1"/>
  <c r="AP108"/>
  <c r="AM108"/>
  <c r="AK108"/>
  <c r="AJ108"/>
  <c r="AG108"/>
  <c r="C108"/>
  <c r="BJ107"/>
  <c r="AQ107" s="1"/>
  <c r="BI107"/>
  <c r="BG107"/>
  <c r="AO107" s="1"/>
  <c r="BD107"/>
  <c r="AK107" s="1"/>
  <c r="BB107"/>
  <c r="AI107" s="1"/>
  <c r="AZ107"/>
  <c r="AY107"/>
  <c r="AP107"/>
  <c r="AH107"/>
  <c r="AG107"/>
  <c r="AF107"/>
  <c r="C107"/>
  <c r="BJ106"/>
  <c r="AQ106" s="1"/>
  <c r="BI106"/>
  <c r="BG106"/>
  <c r="AO106" s="1"/>
  <c r="BD106"/>
  <c r="AK106" s="1"/>
  <c r="BB106"/>
  <c r="AI106" s="1"/>
  <c r="AZ106"/>
  <c r="AY106"/>
  <c r="AP106"/>
  <c r="AH106"/>
  <c r="AG106"/>
  <c r="AF106"/>
  <c r="C106"/>
  <c r="BJ105"/>
  <c r="AQ105" s="1"/>
  <c r="BI105"/>
  <c r="AP105" s="1"/>
  <c r="BG105"/>
  <c r="AO105" s="1"/>
  <c r="BD105"/>
  <c r="AK105" s="1"/>
  <c r="BB105"/>
  <c r="AI105" s="1"/>
  <c r="AZ105"/>
  <c r="AY105"/>
  <c r="AN105"/>
  <c r="AM105"/>
  <c r="AH105"/>
  <c r="AG105"/>
  <c r="AA105" s="1"/>
  <c r="AF105"/>
  <c r="C105"/>
  <c r="BJ104"/>
  <c r="AQ104" s="1"/>
  <c r="BI104"/>
  <c r="AP104" s="1"/>
  <c r="BG104"/>
  <c r="AO104" s="1"/>
  <c r="BD104"/>
  <c r="AK104" s="1"/>
  <c r="BB104"/>
  <c r="AI104" s="1"/>
  <c r="AZ104"/>
  <c r="AH104" s="1"/>
  <c r="AY104"/>
  <c r="AF104" s="1"/>
  <c r="AM104"/>
  <c r="AL104"/>
  <c r="C104"/>
  <c r="BJ103"/>
  <c r="AQ103" s="1"/>
  <c r="BI103"/>
  <c r="BG103"/>
  <c r="AO103" s="1"/>
  <c r="BD103"/>
  <c r="AK103" s="1"/>
  <c r="BB103"/>
  <c r="AI103" s="1"/>
  <c r="AZ103"/>
  <c r="AY103"/>
  <c r="AP103"/>
  <c r="AN103"/>
  <c r="AH103"/>
  <c r="AG103"/>
  <c r="AA103" s="1"/>
  <c r="AF103"/>
  <c r="C103"/>
  <c r="BJ102"/>
  <c r="AQ102" s="1"/>
  <c r="BI102"/>
  <c r="AP102" s="1"/>
  <c r="BG102"/>
  <c r="AO102" s="1"/>
  <c r="BD102"/>
  <c r="AK102" s="1"/>
  <c r="BB102"/>
  <c r="AI102" s="1"/>
  <c r="AZ102"/>
  <c r="AG102" s="1"/>
  <c r="AY102"/>
  <c r="AF102" s="1"/>
  <c r="AM102"/>
  <c r="AJ102"/>
  <c r="AH102"/>
  <c r="C102"/>
  <c r="BJ101"/>
  <c r="AQ101" s="1"/>
  <c r="BI101"/>
  <c r="AP101" s="1"/>
  <c r="BG101"/>
  <c r="AO101" s="1"/>
  <c r="BD101"/>
  <c r="AK101" s="1"/>
  <c r="BB101"/>
  <c r="AI101" s="1"/>
  <c r="AZ101"/>
  <c r="AG101" s="1"/>
  <c r="AY101"/>
  <c r="AL101"/>
  <c r="AH101"/>
  <c r="AF101"/>
  <c r="C101"/>
  <c r="BJ100"/>
  <c r="AQ100" s="1"/>
  <c r="BI100"/>
  <c r="AP100" s="1"/>
  <c r="BG100"/>
  <c r="AO100" s="1"/>
  <c r="BD100"/>
  <c r="AK100" s="1"/>
  <c r="BB100"/>
  <c r="AI100" s="1"/>
  <c r="Z100" s="1"/>
  <c r="AZ100"/>
  <c r="AG100" s="1"/>
  <c r="AA100" s="1"/>
  <c r="AY100"/>
  <c r="AN100"/>
  <c r="AM100"/>
  <c r="AL100"/>
  <c r="AF100"/>
  <c r="C100"/>
  <c r="BJ99"/>
  <c r="AQ99" s="1"/>
  <c r="BI99"/>
  <c r="BG99"/>
  <c r="AO99" s="1"/>
  <c r="BD99"/>
  <c r="AK99" s="1"/>
  <c r="BB99"/>
  <c r="AI99" s="1"/>
  <c r="AZ99"/>
  <c r="AH99" s="1"/>
  <c r="AY99"/>
  <c r="AF99" s="1"/>
  <c r="AP99"/>
  <c r="AJ99"/>
  <c r="AG99"/>
  <c r="C99"/>
  <c r="BJ98"/>
  <c r="AQ98" s="1"/>
  <c r="BI98"/>
  <c r="AP98" s="1"/>
  <c r="BG98"/>
  <c r="AO98" s="1"/>
  <c r="BD98"/>
  <c r="AK98" s="1"/>
  <c r="BB98"/>
  <c r="AI98" s="1"/>
  <c r="AZ98"/>
  <c r="AG98" s="1"/>
  <c r="AY98"/>
  <c r="AF98" s="1"/>
  <c r="AM98"/>
  <c r="AJ98"/>
  <c r="C98"/>
  <c r="BJ97"/>
  <c r="AQ97" s="1"/>
  <c r="BI97"/>
  <c r="BG97"/>
  <c r="AO97" s="1"/>
  <c r="BD97"/>
  <c r="AK97" s="1"/>
  <c r="BB97"/>
  <c r="AI97" s="1"/>
  <c r="AZ97"/>
  <c r="AG97" s="1"/>
  <c r="AY97"/>
  <c r="AP97"/>
  <c r="AL97"/>
  <c r="AF97"/>
  <c r="C97"/>
  <c r="BJ96"/>
  <c r="AQ96" s="1"/>
  <c r="BI96"/>
  <c r="AP96" s="1"/>
  <c r="BG96"/>
  <c r="AO96" s="1"/>
  <c r="BD96"/>
  <c r="AK96" s="1"/>
  <c r="BB96"/>
  <c r="AI96" s="1"/>
  <c r="Z96" s="1"/>
  <c r="AZ96"/>
  <c r="AG96" s="1"/>
  <c r="AA96" s="1"/>
  <c r="AY96"/>
  <c r="AN96"/>
  <c r="AM96"/>
  <c r="AL96"/>
  <c r="AF96"/>
  <c r="C96"/>
  <c r="BJ95"/>
  <c r="AQ95" s="1"/>
  <c r="BI95"/>
  <c r="AP95" s="1"/>
  <c r="BG95"/>
  <c r="AO95" s="1"/>
  <c r="BD95"/>
  <c r="AK95" s="1"/>
  <c r="BB95"/>
  <c r="AI95" s="1"/>
  <c r="AZ95"/>
  <c r="AH95" s="1"/>
  <c r="AY95"/>
  <c r="AF95" s="1"/>
  <c r="AN95"/>
  <c r="AJ95"/>
  <c r="AG95"/>
  <c r="AA95" s="1"/>
  <c r="C95"/>
  <c r="BJ94"/>
  <c r="AQ94" s="1"/>
  <c r="BI94"/>
  <c r="AP94" s="1"/>
  <c r="BG94"/>
  <c r="AO94" s="1"/>
  <c r="BD94"/>
  <c r="AK94" s="1"/>
  <c r="BB94"/>
  <c r="AI94" s="1"/>
  <c r="AZ94"/>
  <c r="AG94" s="1"/>
  <c r="AY94"/>
  <c r="AF94" s="1"/>
  <c r="AL94"/>
  <c r="AH94"/>
  <c r="C94"/>
  <c r="BJ93"/>
  <c r="BI93"/>
  <c r="AP93" s="1"/>
  <c r="BG93"/>
  <c r="AO93" s="1"/>
  <c r="BD93"/>
  <c r="AK93" s="1"/>
  <c r="BB93"/>
  <c r="AI93" s="1"/>
  <c r="AZ93"/>
  <c r="AG93" s="1"/>
  <c r="AY93"/>
  <c r="AF93" s="1"/>
  <c r="AQ93"/>
  <c r="AL93"/>
  <c r="AJ93"/>
  <c r="C93"/>
  <c r="BJ92"/>
  <c r="BI92"/>
  <c r="AP92" s="1"/>
  <c r="BG92"/>
  <c r="AO92" s="1"/>
  <c r="BD92"/>
  <c r="AK92" s="1"/>
  <c r="BB92"/>
  <c r="AI92" s="1"/>
  <c r="AZ92"/>
  <c r="AH92" s="1"/>
  <c r="AY92"/>
  <c r="AF92" s="1"/>
  <c r="AQ92"/>
  <c r="AJ92"/>
  <c r="AG92"/>
  <c r="C92"/>
  <c r="BJ91"/>
  <c r="AQ91" s="1"/>
  <c r="BI91"/>
  <c r="AP91" s="1"/>
  <c r="BG91"/>
  <c r="AO91" s="1"/>
  <c r="BD91"/>
  <c r="AK91" s="1"/>
  <c r="BB91"/>
  <c r="AI91" s="1"/>
  <c r="Z91" s="1"/>
  <c r="AZ91"/>
  <c r="AH91" s="1"/>
  <c r="AY91"/>
  <c r="AF91" s="1"/>
  <c r="AM91"/>
  <c r="AL91"/>
  <c r="AG91"/>
  <c r="C91"/>
  <c r="BJ90"/>
  <c r="AQ90" s="1"/>
  <c r="BI90"/>
  <c r="AP90" s="1"/>
  <c r="BG90"/>
  <c r="AO90" s="1"/>
  <c r="BD90"/>
  <c r="AK90" s="1"/>
  <c r="BB90"/>
  <c r="AI90" s="1"/>
  <c r="AZ90"/>
  <c r="AH90" s="1"/>
  <c r="AY90"/>
  <c r="AF90" s="1"/>
  <c r="Y90" s="1"/>
  <c r="AM90"/>
  <c r="AJ90"/>
  <c r="AG90"/>
  <c r="C90"/>
  <c r="BJ89"/>
  <c r="AQ89" s="1"/>
  <c r="BI89"/>
  <c r="BG89"/>
  <c r="AO89" s="1"/>
  <c r="BD89"/>
  <c r="AK89" s="1"/>
  <c r="BB89"/>
  <c r="AI89" s="1"/>
  <c r="AZ89"/>
  <c r="AG89" s="1"/>
  <c r="AY89"/>
  <c r="AF89" s="1"/>
  <c r="AP89"/>
  <c r="AJ89"/>
  <c r="AH89"/>
  <c r="C89"/>
  <c r="BJ88"/>
  <c r="AQ88" s="1"/>
  <c r="BI88"/>
  <c r="AP88" s="1"/>
  <c r="BG88"/>
  <c r="AO88" s="1"/>
  <c r="BD88"/>
  <c r="AK88" s="1"/>
  <c r="BB88"/>
  <c r="AI88" s="1"/>
  <c r="AZ88"/>
  <c r="AG88" s="1"/>
  <c r="AY88"/>
  <c r="AF88" s="1"/>
  <c r="AM88"/>
  <c r="AL88"/>
  <c r="AJ88"/>
  <c r="C88"/>
  <c r="BJ87"/>
  <c r="AQ87" s="1"/>
  <c r="BI87"/>
  <c r="BG87"/>
  <c r="AO87" s="1"/>
  <c r="BD87"/>
  <c r="AK87" s="1"/>
  <c r="BB87"/>
  <c r="AI87" s="1"/>
  <c r="AZ87"/>
  <c r="AY87"/>
  <c r="AF87" s="1"/>
  <c r="AP87"/>
  <c r="AH87"/>
  <c r="AG87"/>
  <c r="C87"/>
  <c r="BJ86"/>
  <c r="BI86"/>
  <c r="AP86" s="1"/>
  <c r="BG86"/>
  <c r="AO86" s="1"/>
  <c r="BD86"/>
  <c r="AK86" s="1"/>
  <c r="BB86"/>
  <c r="AI86" s="1"/>
  <c r="AZ86"/>
  <c r="AG86" s="1"/>
  <c r="AY86"/>
  <c r="AF86" s="1"/>
  <c r="AQ86"/>
  <c r="AN86"/>
  <c r="AH86"/>
  <c r="C86"/>
  <c r="BJ85"/>
  <c r="BI85"/>
  <c r="AP85" s="1"/>
  <c r="BG85"/>
  <c r="AO85" s="1"/>
  <c r="BD85"/>
  <c r="AK85" s="1"/>
  <c r="BB85"/>
  <c r="AI85" s="1"/>
  <c r="AZ85"/>
  <c r="AH85" s="1"/>
  <c r="AY85"/>
  <c r="AF85" s="1"/>
  <c r="AQ85"/>
  <c r="AJ85"/>
  <c r="AG85"/>
  <c r="C85"/>
  <c r="BJ84"/>
  <c r="AQ84" s="1"/>
  <c r="BI84"/>
  <c r="BG84"/>
  <c r="AO84" s="1"/>
  <c r="BD84"/>
  <c r="AK84" s="1"/>
  <c r="BB84"/>
  <c r="AI84" s="1"/>
  <c r="AZ84"/>
  <c r="AG84" s="1"/>
  <c r="AY84"/>
  <c r="AF84" s="1"/>
  <c r="AP84"/>
  <c r="AJ84"/>
  <c r="AH84"/>
  <c r="C84"/>
  <c r="BJ83"/>
  <c r="AQ83" s="1"/>
  <c r="BI83"/>
  <c r="AP83" s="1"/>
  <c r="BG83"/>
  <c r="AO83" s="1"/>
  <c r="BD83"/>
  <c r="AK83" s="1"/>
  <c r="BB83"/>
  <c r="AI83" s="1"/>
  <c r="AZ83"/>
  <c r="AG83" s="1"/>
  <c r="AY83"/>
  <c r="AF83" s="1"/>
  <c r="AM83"/>
  <c r="AL83"/>
  <c r="AJ83"/>
  <c r="C83"/>
  <c r="BJ82"/>
  <c r="BI82"/>
  <c r="AP82" s="1"/>
  <c r="BG82"/>
  <c r="AO82" s="1"/>
  <c r="BD82"/>
  <c r="AK82" s="1"/>
  <c r="BB82"/>
  <c r="AI82" s="1"/>
  <c r="AZ82"/>
  <c r="AG82" s="1"/>
  <c r="AY82"/>
  <c r="AF82" s="1"/>
  <c r="AQ82"/>
  <c r="AH82"/>
  <c r="C82"/>
  <c r="BJ81"/>
  <c r="BI81"/>
  <c r="AP81" s="1"/>
  <c r="BG81"/>
  <c r="AO81" s="1"/>
  <c r="BD81"/>
  <c r="AK81" s="1"/>
  <c r="BB81"/>
  <c r="AZ81"/>
  <c r="AG81" s="1"/>
  <c r="AY81"/>
  <c r="AF81" s="1"/>
  <c r="AQ81"/>
  <c r="AJ81"/>
  <c r="AI81"/>
  <c r="C81"/>
  <c r="BJ80"/>
  <c r="BI80"/>
  <c r="AP80" s="1"/>
  <c r="BG80"/>
  <c r="AO80" s="1"/>
  <c r="BD80"/>
  <c r="AK80" s="1"/>
  <c r="BB80"/>
  <c r="AZ80"/>
  <c r="AH80" s="1"/>
  <c r="AY80"/>
  <c r="AQ80"/>
  <c r="AL80"/>
  <c r="AJ80"/>
  <c r="AI80"/>
  <c r="AF80"/>
  <c r="C80"/>
  <c r="BJ79"/>
  <c r="BI79"/>
  <c r="AP79" s="1"/>
  <c r="BG79"/>
  <c r="AO79" s="1"/>
  <c r="BD79"/>
  <c r="AK79" s="1"/>
  <c r="BB79"/>
  <c r="AZ79"/>
  <c r="AG79" s="1"/>
  <c r="AY79"/>
  <c r="AF79" s="1"/>
  <c r="AQ79"/>
  <c r="AJ79"/>
  <c r="AI79"/>
  <c r="C79"/>
  <c r="BJ78"/>
  <c r="AQ78" s="1"/>
  <c r="BI78"/>
  <c r="AP78" s="1"/>
  <c r="BG78"/>
  <c r="AO78" s="1"/>
  <c r="BD78"/>
  <c r="AK78" s="1"/>
  <c r="BB78"/>
  <c r="AI78" s="1"/>
  <c r="AZ78"/>
  <c r="AH78" s="1"/>
  <c r="AY78"/>
  <c r="AF78" s="1"/>
  <c r="AM78"/>
  <c r="AL78"/>
  <c r="C78"/>
  <c r="BJ77"/>
  <c r="AQ77" s="1"/>
  <c r="BI77"/>
  <c r="AP77" s="1"/>
  <c r="BG77"/>
  <c r="AO77" s="1"/>
  <c r="BD77"/>
  <c r="AK77" s="1"/>
  <c r="BB77"/>
  <c r="AI77" s="1"/>
  <c r="AZ77"/>
  <c r="AG77" s="1"/>
  <c r="AY77"/>
  <c r="AF77" s="1"/>
  <c r="AN77"/>
  <c r="AL77"/>
  <c r="C77"/>
  <c r="BJ76"/>
  <c r="BI76"/>
  <c r="AP76" s="1"/>
  <c r="BG76"/>
  <c r="AO76" s="1"/>
  <c r="BD76"/>
  <c r="AK76" s="1"/>
  <c r="BB76"/>
  <c r="AI76" s="1"/>
  <c r="AZ76"/>
  <c r="AG76" s="1"/>
  <c r="AY76"/>
  <c r="AF76" s="1"/>
  <c r="AQ76"/>
  <c r="AH76"/>
  <c r="C76"/>
  <c r="BJ75"/>
  <c r="BI75"/>
  <c r="AP75" s="1"/>
  <c r="BG75"/>
  <c r="AO75" s="1"/>
  <c r="BD75"/>
  <c r="AK75" s="1"/>
  <c r="BB75"/>
  <c r="AI75" s="1"/>
  <c r="AZ75"/>
  <c r="AG75" s="1"/>
  <c r="AY75"/>
  <c r="AF75" s="1"/>
  <c r="AQ75"/>
  <c r="AJ75"/>
  <c r="AH75"/>
  <c r="C75"/>
  <c r="BJ74"/>
  <c r="AQ74" s="1"/>
  <c r="BI74"/>
  <c r="AP74" s="1"/>
  <c r="BG74"/>
  <c r="AO74" s="1"/>
  <c r="BD74"/>
  <c r="AK74" s="1"/>
  <c r="BB74"/>
  <c r="AI74" s="1"/>
  <c r="Z74" s="1"/>
  <c r="AZ74"/>
  <c r="AY74"/>
  <c r="AF74" s="1"/>
  <c r="AN74"/>
  <c r="AM74"/>
  <c r="AL74"/>
  <c r="AH74"/>
  <c r="AG74"/>
  <c r="C74"/>
  <c r="BJ73"/>
  <c r="AQ73" s="1"/>
  <c r="BI73"/>
  <c r="AP73" s="1"/>
  <c r="BG73"/>
  <c r="AO73" s="1"/>
  <c r="BD73"/>
  <c r="AK73" s="1"/>
  <c r="BB73"/>
  <c r="AI73" s="1"/>
  <c r="AZ73"/>
  <c r="AG73" s="1"/>
  <c r="AY73"/>
  <c r="AF73" s="1"/>
  <c r="AM73"/>
  <c r="AL73"/>
  <c r="AJ73"/>
  <c r="C73"/>
  <c r="BJ72"/>
  <c r="BI72"/>
  <c r="AP72" s="1"/>
  <c r="BG72"/>
  <c r="AO72" s="1"/>
  <c r="BD72"/>
  <c r="AK72" s="1"/>
  <c r="BB72"/>
  <c r="AI72" s="1"/>
  <c r="AZ72"/>
  <c r="AG72" s="1"/>
  <c r="AY72"/>
  <c r="AF72" s="1"/>
  <c r="AQ72"/>
  <c r="AN72"/>
  <c r="AH72"/>
  <c r="C72"/>
  <c r="BJ71"/>
  <c r="BI71"/>
  <c r="AP71" s="1"/>
  <c r="BG71"/>
  <c r="AO71" s="1"/>
  <c r="BD71"/>
  <c r="AK71" s="1"/>
  <c r="BB71"/>
  <c r="AZ71"/>
  <c r="AH71" s="1"/>
  <c r="AY71"/>
  <c r="AF71" s="1"/>
  <c r="AQ71"/>
  <c r="AJ71"/>
  <c r="AI71"/>
  <c r="C71"/>
  <c r="BJ70"/>
  <c r="BI70"/>
  <c r="AP70" s="1"/>
  <c r="BG70"/>
  <c r="AO70" s="1"/>
  <c r="BD70"/>
  <c r="AK70" s="1"/>
  <c r="BB70"/>
  <c r="AJ70" s="1"/>
  <c r="AZ70"/>
  <c r="AG70" s="1"/>
  <c r="AY70"/>
  <c r="AF70" s="1"/>
  <c r="AQ70"/>
  <c r="AN70"/>
  <c r="AI70"/>
  <c r="C70"/>
  <c r="BJ69"/>
  <c r="BI69"/>
  <c r="AP69" s="1"/>
  <c r="BG69"/>
  <c r="AO69" s="1"/>
  <c r="BD69"/>
  <c r="AK69" s="1"/>
  <c r="BB69"/>
  <c r="AZ69"/>
  <c r="AH69" s="1"/>
  <c r="AY69"/>
  <c r="AF69" s="1"/>
  <c r="AQ69"/>
  <c r="AJ69"/>
  <c r="AI69"/>
  <c r="C69"/>
  <c r="BJ68"/>
  <c r="AQ68" s="1"/>
  <c r="BI68"/>
  <c r="AP68" s="1"/>
  <c r="BG68"/>
  <c r="AO68" s="1"/>
  <c r="BD68"/>
  <c r="AK68" s="1"/>
  <c r="BB68"/>
  <c r="AI68" s="1"/>
  <c r="AZ68"/>
  <c r="AG68" s="1"/>
  <c r="AY68"/>
  <c r="AF68" s="1"/>
  <c r="AJ68"/>
  <c r="AH68"/>
  <c r="C68"/>
  <c r="BJ67"/>
  <c r="AQ67" s="1"/>
  <c r="BI67"/>
  <c r="AP67" s="1"/>
  <c r="BG67"/>
  <c r="AO67" s="1"/>
  <c r="BD67"/>
  <c r="AK67" s="1"/>
  <c r="BB67"/>
  <c r="AJ67" s="1"/>
  <c r="AZ67"/>
  <c r="AG67" s="1"/>
  <c r="AY67"/>
  <c r="AF67" s="1"/>
  <c r="AN67"/>
  <c r="C67"/>
  <c r="BJ66"/>
  <c r="BI66"/>
  <c r="AP66" s="1"/>
  <c r="BG66"/>
  <c r="AO66" s="1"/>
  <c r="BD66"/>
  <c r="AK66" s="1"/>
  <c r="BB66"/>
  <c r="AJ66" s="1"/>
  <c r="AZ66"/>
  <c r="AH66" s="1"/>
  <c r="AY66"/>
  <c r="AF66" s="1"/>
  <c r="AQ66"/>
  <c r="AG66"/>
  <c r="C66"/>
  <c r="BJ65"/>
  <c r="AQ65" s="1"/>
  <c r="BI65"/>
  <c r="BG65"/>
  <c r="AO65" s="1"/>
  <c r="BD65"/>
  <c r="AK65" s="1"/>
  <c r="BB65"/>
  <c r="AI65" s="1"/>
  <c r="AZ65"/>
  <c r="AG65" s="1"/>
  <c r="AY65"/>
  <c r="AF65" s="1"/>
  <c r="AP65"/>
  <c r="AH65"/>
  <c r="C65"/>
  <c r="BJ64"/>
  <c r="AQ64" s="1"/>
  <c r="BI64"/>
  <c r="BG64"/>
  <c r="AO64" s="1"/>
  <c r="BD64"/>
  <c r="AK64" s="1"/>
  <c r="BB64"/>
  <c r="AI64" s="1"/>
  <c r="AZ64"/>
  <c r="AY64"/>
  <c r="AF64" s="1"/>
  <c r="AP64"/>
  <c r="AJ64"/>
  <c r="AH64"/>
  <c r="AG64"/>
  <c r="C64"/>
  <c r="BJ63"/>
  <c r="AQ63" s="1"/>
  <c r="BI63"/>
  <c r="AP63" s="1"/>
  <c r="BG63"/>
  <c r="AO63" s="1"/>
  <c r="BD63"/>
  <c r="AK63" s="1"/>
  <c r="BB63"/>
  <c r="AJ63" s="1"/>
  <c r="AZ63"/>
  <c r="AG63" s="1"/>
  <c r="AY63"/>
  <c r="AF63" s="1"/>
  <c r="AM63"/>
  <c r="C63"/>
  <c r="BJ62"/>
  <c r="BI62"/>
  <c r="AP62" s="1"/>
  <c r="BG62"/>
  <c r="AO62" s="1"/>
  <c r="BD62"/>
  <c r="AK62" s="1"/>
  <c r="BB62"/>
  <c r="AJ62" s="1"/>
  <c r="AZ62"/>
  <c r="AG62" s="1"/>
  <c r="AY62"/>
  <c r="AF62" s="1"/>
  <c r="AQ62"/>
  <c r="AN62"/>
  <c r="AI62"/>
  <c r="C62"/>
  <c r="BJ61"/>
  <c r="BI61"/>
  <c r="AP61" s="1"/>
  <c r="BG61"/>
  <c r="AO61" s="1"/>
  <c r="BD61"/>
  <c r="AK61" s="1"/>
  <c r="BB61"/>
  <c r="AZ61"/>
  <c r="AH61" s="1"/>
  <c r="AY61"/>
  <c r="AF61" s="1"/>
  <c r="AQ61"/>
  <c r="AJ61"/>
  <c r="AI61"/>
  <c r="AG61"/>
  <c r="C61"/>
  <c r="BJ60"/>
  <c r="BI60"/>
  <c r="AP60" s="1"/>
  <c r="BG60"/>
  <c r="AO60" s="1"/>
  <c r="BD60"/>
  <c r="AK60" s="1"/>
  <c r="BB60"/>
  <c r="AJ60" s="1"/>
  <c r="AZ60"/>
  <c r="AH60" s="1"/>
  <c r="AY60"/>
  <c r="AF60" s="1"/>
  <c r="AQ60"/>
  <c r="AN60"/>
  <c r="AI60"/>
  <c r="AG60"/>
  <c r="C60"/>
  <c r="BJ59"/>
  <c r="AQ59" s="1"/>
  <c r="BI59"/>
  <c r="AP59" s="1"/>
  <c r="BG59"/>
  <c r="AO59" s="1"/>
  <c r="BD59"/>
  <c r="AK59" s="1"/>
  <c r="BB59"/>
  <c r="AJ59" s="1"/>
  <c r="AZ59"/>
  <c r="AG59" s="1"/>
  <c r="AY59"/>
  <c r="AF59" s="1"/>
  <c r="AM59"/>
  <c r="AL59"/>
  <c r="AI59"/>
  <c r="C59"/>
  <c r="BJ58"/>
  <c r="AQ58" s="1"/>
  <c r="BI58"/>
  <c r="BG58"/>
  <c r="AO58" s="1"/>
  <c r="BD58"/>
  <c r="AK58" s="1"/>
  <c r="BB58"/>
  <c r="AI58" s="1"/>
  <c r="AZ58"/>
  <c r="AG58" s="1"/>
  <c r="AY58"/>
  <c r="AF58" s="1"/>
  <c r="AP58"/>
  <c r="AM58"/>
  <c r="AH58"/>
  <c r="C58"/>
  <c r="BJ57"/>
  <c r="AQ57" s="1"/>
  <c r="BI57"/>
  <c r="BG57"/>
  <c r="AO57" s="1"/>
  <c r="BD57"/>
  <c r="AK57" s="1"/>
  <c r="BB57"/>
  <c r="AI57" s="1"/>
  <c r="AZ57"/>
  <c r="AY57"/>
  <c r="AF57" s="1"/>
  <c r="AP57"/>
  <c r="AJ57"/>
  <c r="AH57"/>
  <c r="AG57"/>
  <c r="C57"/>
  <c r="BJ56"/>
  <c r="AQ56" s="1"/>
  <c r="BI56"/>
  <c r="BG56"/>
  <c r="AO56" s="1"/>
  <c r="BD56"/>
  <c r="AK56" s="1"/>
  <c r="BB56"/>
  <c r="AJ56" s="1"/>
  <c r="AZ56"/>
  <c r="AY56"/>
  <c r="AF56" s="1"/>
  <c r="AP56"/>
  <c r="AM56"/>
  <c r="AH56"/>
  <c r="AG56"/>
  <c r="C56"/>
  <c r="BJ55"/>
  <c r="AQ55" s="1"/>
  <c r="BI55"/>
  <c r="BG55"/>
  <c r="AO55" s="1"/>
  <c r="BD55"/>
  <c r="AK55" s="1"/>
  <c r="BB55"/>
  <c r="AJ55" s="1"/>
  <c r="AZ55"/>
  <c r="AY55"/>
  <c r="AF55" s="1"/>
  <c r="AP55"/>
  <c r="AI55"/>
  <c r="AH55"/>
  <c r="AG55"/>
  <c r="C55"/>
  <c r="BJ54"/>
  <c r="BI54"/>
  <c r="AP54" s="1"/>
  <c r="BG54"/>
  <c r="AO54" s="1"/>
  <c r="BD54"/>
  <c r="AK54" s="1"/>
  <c r="BB54"/>
  <c r="AZ54"/>
  <c r="AG54" s="1"/>
  <c r="AY54"/>
  <c r="AF54" s="1"/>
  <c r="AQ54"/>
  <c r="AJ54"/>
  <c r="AI54"/>
  <c r="C54"/>
  <c r="BJ53"/>
  <c r="AQ53" s="1"/>
  <c r="BI53"/>
  <c r="AP53" s="1"/>
  <c r="BG53"/>
  <c r="AO53" s="1"/>
  <c r="BD53"/>
  <c r="AK53" s="1"/>
  <c r="BB53"/>
  <c r="AI53" s="1"/>
  <c r="Z53" s="1"/>
  <c r="AZ53"/>
  <c r="AH53" s="1"/>
  <c r="AY53"/>
  <c r="AN53"/>
  <c r="AL53"/>
  <c r="AF53"/>
  <c r="C53"/>
  <c r="BJ52"/>
  <c r="BI52"/>
  <c r="AP52" s="1"/>
  <c r="BG52"/>
  <c r="AO52" s="1"/>
  <c r="BD52"/>
  <c r="AK52" s="1"/>
  <c r="BB52"/>
  <c r="AZ52"/>
  <c r="AH52" s="1"/>
  <c r="AY52"/>
  <c r="AF52" s="1"/>
  <c r="AQ52"/>
  <c r="AJ52"/>
  <c r="AI52"/>
  <c r="AG52"/>
  <c r="C52"/>
  <c r="BJ51"/>
  <c r="AQ51" s="1"/>
  <c r="BI51"/>
  <c r="AP51" s="1"/>
  <c r="BG51"/>
  <c r="AO51" s="1"/>
  <c r="BD51"/>
  <c r="AK51" s="1"/>
  <c r="BB51"/>
  <c r="AI51" s="1"/>
  <c r="Z51" s="1"/>
  <c r="AZ51"/>
  <c r="AH51" s="1"/>
  <c r="AY51"/>
  <c r="AF51" s="1"/>
  <c r="AN51"/>
  <c r="AL51"/>
  <c r="C51"/>
  <c r="BJ50"/>
  <c r="AQ50" s="1"/>
  <c r="BI50"/>
  <c r="BG50"/>
  <c r="AO50" s="1"/>
  <c r="BD50"/>
  <c r="AK50" s="1"/>
  <c r="BB50"/>
  <c r="AJ50" s="1"/>
  <c r="AZ50"/>
  <c r="AY50"/>
  <c r="AF50" s="1"/>
  <c r="AP50"/>
  <c r="AL50"/>
  <c r="AH50"/>
  <c r="AG50"/>
  <c r="C50"/>
  <c r="BJ49"/>
  <c r="AQ49" s="1"/>
  <c r="BI49"/>
  <c r="BG49"/>
  <c r="AO49" s="1"/>
  <c r="BD49"/>
  <c r="AK49" s="1"/>
  <c r="BB49"/>
  <c r="AI49" s="1"/>
  <c r="AZ49"/>
  <c r="AY49"/>
  <c r="AF49" s="1"/>
  <c r="AP49"/>
  <c r="AJ49"/>
  <c r="AH49"/>
  <c r="AG49"/>
  <c r="C49"/>
  <c r="BJ48"/>
  <c r="AQ48" s="1"/>
  <c r="BI48"/>
  <c r="BG48"/>
  <c r="AO48" s="1"/>
  <c r="BD48"/>
  <c r="AK48" s="1"/>
  <c r="BB48"/>
  <c r="AI48" s="1"/>
  <c r="AZ48"/>
  <c r="AG48" s="1"/>
  <c r="AY48"/>
  <c r="AF48" s="1"/>
  <c r="AP48"/>
  <c r="AM48"/>
  <c r="AH48"/>
  <c r="C48"/>
  <c r="BJ47"/>
  <c r="AQ47" s="1"/>
  <c r="BI47"/>
  <c r="BG47"/>
  <c r="AO47" s="1"/>
  <c r="BD47"/>
  <c r="AK47" s="1"/>
  <c r="BB47"/>
  <c r="AI47" s="1"/>
  <c r="AZ47"/>
  <c r="AY47"/>
  <c r="AF47" s="1"/>
  <c r="AP47"/>
  <c r="AJ47"/>
  <c r="AH47"/>
  <c r="AG47"/>
  <c r="C47"/>
  <c r="BJ46"/>
  <c r="AQ46" s="1"/>
  <c r="BI46"/>
  <c r="AP46" s="1"/>
  <c r="BG46"/>
  <c r="AO46" s="1"/>
  <c r="BD46"/>
  <c r="AK46" s="1"/>
  <c r="BB46"/>
  <c r="AZ46"/>
  <c r="AG46" s="1"/>
  <c r="AY46"/>
  <c r="AF46" s="1"/>
  <c r="AJ46"/>
  <c r="AI46"/>
  <c r="C46"/>
  <c r="BJ45"/>
  <c r="AQ45" s="1"/>
  <c r="BI45"/>
  <c r="AP45" s="1"/>
  <c r="BG45"/>
  <c r="AO45" s="1"/>
  <c r="BD45"/>
  <c r="AK45" s="1"/>
  <c r="BB45"/>
  <c r="AI45" s="1"/>
  <c r="Z45" s="1"/>
  <c r="AZ45"/>
  <c r="AH45" s="1"/>
  <c r="AY45"/>
  <c r="AF45" s="1"/>
  <c r="AN45"/>
  <c r="AL45"/>
  <c r="C45"/>
  <c r="BJ44"/>
  <c r="BI44"/>
  <c r="AP44" s="1"/>
  <c r="BG44"/>
  <c r="AO44" s="1"/>
  <c r="BD44"/>
  <c r="AK44" s="1"/>
  <c r="BB44"/>
  <c r="AZ44"/>
  <c r="AH44" s="1"/>
  <c r="AY44"/>
  <c r="AF44" s="1"/>
  <c r="AQ44"/>
  <c r="AJ44"/>
  <c r="AI44"/>
  <c r="C44"/>
  <c r="BJ43"/>
  <c r="AQ43" s="1"/>
  <c r="BI43"/>
  <c r="AP43" s="1"/>
  <c r="BG43"/>
  <c r="AO43" s="1"/>
  <c r="BD43"/>
  <c r="AK43" s="1"/>
  <c r="BB43"/>
  <c r="AI43" s="1"/>
  <c r="Z43" s="1"/>
  <c r="AZ43"/>
  <c r="AH43" s="1"/>
  <c r="AY43"/>
  <c r="AF43" s="1"/>
  <c r="AN43"/>
  <c r="AL43"/>
  <c r="C43"/>
  <c r="BJ42"/>
  <c r="AQ42" s="1"/>
  <c r="BI42"/>
  <c r="BG42"/>
  <c r="AO42" s="1"/>
  <c r="BD42"/>
  <c r="AK42" s="1"/>
  <c r="BB42"/>
  <c r="AJ42" s="1"/>
  <c r="AZ42"/>
  <c r="AY42"/>
  <c r="AF42" s="1"/>
  <c r="AP42"/>
  <c r="AI42"/>
  <c r="AH42"/>
  <c r="AG42"/>
  <c r="C42"/>
  <c r="BJ41"/>
  <c r="AQ41" s="1"/>
  <c r="BI41"/>
  <c r="AP41" s="1"/>
  <c r="BG41"/>
  <c r="AO41" s="1"/>
  <c r="BD41"/>
  <c r="AK41" s="1"/>
  <c r="BB41"/>
  <c r="AI41" s="1"/>
  <c r="AZ41"/>
  <c r="AG41" s="1"/>
  <c r="AY41"/>
  <c r="AF41" s="1"/>
  <c r="AM41"/>
  <c r="AL41"/>
  <c r="C41"/>
  <c r="BJ40"/>
  <c r="AQ40" s="1"/>
  <c r="BI40"/>
  <c r="BG40"/>
  <c r="AO40" s="1"/>
  <c r="BD40"/>
  <c r="AK40" s="1"/>
  <c r="BB40"/>
  <c r="AI40" s="1"/>
  <c r="AZ40"/>
  <c r="AY40"/>
  <c r="AP40"/>
  <c r="AM40"/>
  <c r="AH40"/>
  <c r="AG40"/>
  <c r="AF40"/>
  <c r="C40"/>
  <c r="BJ39"/>
  <c r="AQ39" s="1"/>
  <c r="BI39"/>
  <c r="AP39" s="1"/>
  <c r="BG39"/>
  <c r="AO39" s="1"/>
  <c r="BD39"/>
  <c r="AK39" s="1"/>
  <c r="BB39"/>
  <c r="AI39" s="1"/>
  <c r="AZ39"/>
  <c r="AG39" s="1"/>
  <c r="AY39"/>
  <c r="AF39" s="1"/>
  <c r="AM39"/>
  <c r="AL39"/>
  <c r="C39"/>
  <c r="BJ38"/>
  <c r="BI38"/>
  <c r="AP38" s="1"/>
  <c r="BG38"/>
  <c r="AO38" s="1"/>
  <c r="BD38"/>
  <c r="AK38" s="1"/>
  <c r="BB38"/>
  <c r="AI38" s="1"/>
  <c r="AZ38"/>
  <c r="AG38" s="1"/>
  <c r="AY38"/>
  <c r="AF38" s="1"/>
  <c r="AQ38"/>
  <c r="AM38"/>
  <c r="AH38"/>
  <c r="C38"/>
  <c r="BJ37"/>
  <c r="BI37"/>
  <c r="AP37" s="1"/>
  <c r="BG37"/>
  <c r="AO37" s="1"/>
  <c r="BD37"/>
  <c r="AK37" s="1"/>
  <c r="BB37"/>
  <c r="AJ37" s="1"/>
  <c r="AZ37"/>
  <c r="AG37" s="1"/>
  <c r="AY37"/>
  <c r="AF37" s="1"/>
  <c r="AQ37"/>
  <c r="AI37"/>
  <c r="AH37"/>
  <c r="C37"/>
  <c r="BJ36"/>
  <c r="AQ36" s="1"/>
  <c r="BI36"/>
  <c r="AP36" s="1"/>
  <c r="BG36"/>
  <c r="AO36" s="1"/>
  <c r="BD36"/>
  <c r="AK36" s="1"/>
  <c r="BB36"/>
  <c r="AJ36" s="1"/>
  <c r="AZ36"/>
  <c r="AG36" s="1"/>
  <c r="AY36"/>
  <c r="AF36" s="1"/>
  <c r="AM36"/>
  <c r="AI36"/>
  <c r="C36"/>
  <c r="BJ35"/>
  <c r="AQ35" s="1"/>
  <c r="BI35"/>
  <c r="BG35"/>
  <c r="AO35" s="1"/>
  <c r="BD35"/>
  <c r="AK35" s="1"/>
  <c r="BB35"/>
  <c r="AJ35" s="1"/>
  <c r="AZ35"/>
  <c r="AY35"/>
  <c r="AF35" s="1"/>
  <c r="AP35"/>
  <c r="AM35"/>
  <c r="AH35"/>
  <c r="AG35"/>
  <c r="C35"/>
  <c r="BJ34"/>
  <c r="BI34"/>
  <c r="AP34" s="1"/>
  <c r="BG34"/>
  <c r="AO34" s="1"/>
  <c r="BD34"/>
  <c r="AK34" s="1"/>
  <c r="BB34"/>
  <c r="AZ34"/>
  <c r="AG34" s="1"/>
  <c r="AY34"/>
  <c r="AF34" s="1"/>
  <c r="AQ34"/>
  <c r="AJ34"/>
  <c r="AI34"/>
  <c r="AH34"/>
  <c r="C34"/>
  <c r="BJ33"/>
  <c r="BI33"/>
  <c r="AP33" s="1"/>
  <c r="BG33"/>
  <c r="AO33" s="1"/>
  <c r="BD33"/>
  <c r="AK33" s="1"/>
  <c r="BB33"/>
  <c r="AZ33"/>
  <c r="AH33" s="1"/>
  <c r="AY33"/>
  <c r="AF33" s="1"/>
  <c r="AQ33"/>
  <c r="AL33"/>
  <c r="AJ33"/>
  <c r="AI33"/>
  <c r="C33"/>
  <c r="BJ32"/>
  <c r="BI32"/>
  <c r="AP32" s="1"/>
  <c r="BG32"/>
  <c r="AO32" s="1"/>
  <c r="BD32"/>
  <c r="AK32" s="1"/>
  <c r="BB32"/>
  <c r="AJ32" s="1"/>
  <c r="AZ32"/>
  <c r="AH32" s="1"/>
  <c r="AY32"/>
  <c r="AQ32"/>
  <c r="AN32"/>
  <c r="AI32"/>
  <c r="AF32"/>
  <c r="C32"/>
  <c r="BJ31"/>
  <c r="BI31"/>
  <c r="AP31" s="1"/>
  <c r="BG31"/>
  <c r="AO31" s="1"/>
  <c r="BD31"/>
  <c r="AK31" s="1"/>
  <c r="BB31"/>
  <c r="AZ31"/>
  <c r="AH31" s="1"/>
  <c r="AY31"/>
  <c r="AF31" s="1"/>
  <c r="AQ31"/>
  <c r="AL31"/>
  <c r="AJ31"/>
  <c r="AI31"/>
  <c r="C31"/>
  <c r="BJ30"/>
  <c r="AQ30" s="1"/>
  <c r="BI30"/>
  <c r="BG30"/>
  <c r="AO30" s="1"/>
  <c r="BD30"/>
  <c r="AK30" s="1"/>
  <c r="BB30"/>
  <c r="AJ30" s="1"/>
  <c r="AZ30"/>
  <c r="AY30"/>
  <c r="AF30" s="1"/>
  <c r="AP30"/>
  <c r="AM30"/>
  <c r="AH30"/>
  <c r="AG30"/>
  <c r="C30"/>
  <c r="BJ29"/>
  <c r="AQ29" s="1"/>
  <c r="BI29"/>
  <c r="AP29" s="1"/>
  <c r="BG29"/>
  <c r="AO29" s="1"/>
  <c r="BD29"/>
  <c r="BB29"/>
  <c r="AI29" s="1"/>
  <c r="AZ29"/>
  <c r="AH29" s="1"/>
  <c r="AY29"/>
  <c r="AF29" s="1"/>
  <c r="Y29" s="1"/>
  <c r="AM29"/>
  <c r="AL29"/>
  <c r="AK29"/>
  <c r="AJ29"/>
  <c r="C29"/>
  <c r="BJ28"/>
  <c r="BI28"/>
  <c r="AP28" s="1"/>
  <c r="BG28"/>
  <c r="AO28" s="1"/>
  <c r="BD28"/>
  <c r="AK28" s="1"/>
  <c r="BB28"/>
  <c r="AI28" s="1"/>
  <c r="Z28" s="1"/>
  <c r="AZ28"/>
  <c r="AH28" s="1"/>
  <c r="AY28"/>
  <c r="AF28" s="1"/>
  <c r="AQ28"/>
  <c r="AL28"/>
  <c r="AG28"/>
  <c r="C28"/>
  <c r="BJ27"/>
  <c r="AQ27" s="1"/>
  <c r="BI27"/>
  <c r="AP27" s="1"/>
  <c r="BG27"/>
  <c r="AO27" s="1"/>
  <c r="BD27"/>
  <c r="AK27" s="1"/>
  <c r="BB27"/>
  <c r="AI27" s="1"/>
  <c r="AZ27"/>
  <c r="AH27" s="1"/>
  <c r="AY27"/>
  <c r="AF27" s="1"/>
  <c r="AM27"/>
  <c r="AJ27"/>
  <c r="AG27"/>
  <c r="C27"/>
  <c r="BJ26"/>
  <c r="BI26"/>
  <c r="AP26" s="1"/>
  <c r="BG26"/>
  <c r="AO26" s="1"/>
  <c r="BD26"/>
  <c r="AK26" s="1"/>
  <c r="BB26"/>
  <c r="AZ26"/>
  <c r="AH26" s="1"/>
  <c r="AY26"/>
  <c r="AF26" s="1"/>
  <c r="AQ26"/>
  <c r="AL26"/>
  <c r="AJ26"/>
  <c r="AI26"/>
  <c r="Z26" s="1"/>
  <c r="C26"/>
  <c r="BJ25"/>
  <c r="AQ25" s="1"/>
  <c r="BI25"/>
  <c r="AP25" s="1"/>
  <c r="BG25"/>
  <c r="AO25" s="1"/>
  <c r="BD25"/>
  <c r="BB25"/>
  <c r="AI25" s="1"/>
  <c r="AZ25"/>
  <c r="AH25" s="1"/>
  <c r="AY25"/>
  <c r="AF25" s="1"/>
  <c r="AM25"/>
  <c r="AL25"/>
  <c r="AK25"/>
  <c r="C25"/>
  <c r="BJ24"/>
  <c r="BI24"/>
  <c r="AP24" s="1"/>
  <c r="BG24"/>
  <c r="AO24" s="1"/>
  <c r="BD24"/>
  <c r="AK24" s="1"/>
  <c r="BB24"/>
  <c r="AI24" s="1"/>
  <c r="AZ24"/>
  <c r="AH24" s="1"/>
  <c r="AY24"/>
  <c r="AQ24"/>
  <c r="AL24"/>
  <c r="AF24"/>
  <c r="C24"/>
  <c r="BJ23"/>
  <c r="AQ23" s="1"/>
  <c r="BI23"/>
  <c r="AP23" s="1"/>
  <c r="BG23"/>
  <c r="AO23" s="1"/>
  <c r="BD23"/>
  <c r="AK23" s="1"/>
  <c r="BB23"/>
  <c r="AI23" s="1"/>
  <c r="AZ23"/>
  <c r="AH23" s="1"/>
  <c r="AY23"/>
  <c r="AM23"/>
  <c r="AL23"/>
  <c r="AG23"/>
  <c r="AF23"/>
  <c r="C23"/>
  <c r="BJ22"/>
  <c r="AQ22" s="1"/>
  <c r="BI22"/>
  <c r="AP22" s="1"/>
  <c r="BG22"/>
  <c r="AO22" s="1"/>
  <c r="BD22"/>
  <c r="BB22"/>
  <c r="AI22" s="1"/>
  <c r="AZ22"/>
  <c r="AH22" s="1"/>
  <c r="AY22"/>
  <c r="AF22" s="1"/>
  <c r="AM22"/>
  <c r="AL22"/>
  <c r="AK22"/>
  <c r="AJ22"/>
  <c r="C22"/>
  <c r="BJ21"/>
  <c r="AQ21" s="1"/>
  <c r="BI21"/>
  <c r="AP21" s="1"/>
  <c r="BG21"/>
  <c r="AO21" s="1"/>
  <c r="BD21"/>
  <c r="AK21" s="1"/>
  <c r="BB21"/>
  <c r="AI21" s="1"/>
  <c r="AZ21"/>
  <c r="AH21" s="1"/>
  <c r="AY21"/>
  <c r="AL21"/>
  <c r="AJ21"/>
  <c r="AF21"/>
  <c r="C21"/>
  <c r="BJ20"/>
  <c r="AQ20" s="1"/>
  <c r="BI20"/>
  <c r="AP20" s="1"/>
  <c r="BG20"/>
  <c r="AO20" s="1"/>
  <c r="BD20"/>
  <c r="BB20"/>
  <c r="AI20" s="1"/>
  <c r="AZ20"/>
  <c r="AH20" s="1"/>
  <c r="AY20"/>
  <c r="AF20" s="1"/>
  <c r="AM20"/>
  <c r="AL20"/>
  <c r="AK20"/>
  <c r="C20"/>
  <c r="BJ19"/>
  <c r="AQ19" s="1"/>
  <c r="BI19"/>
  <c r="AP19" s="1"/>
  <c r="BG19"/>
  <c r="AO19" s="1"/>
  <c r="BD19"/>
  <c r="AK19" s="1"/>
  <c r="BB19"/>
  <c r="AJ19" s="1"/>
  <c r="AZ19"/>
  <c r="AH19" s="1"/>
  <c r="AY19"/>
  <c r="AF19" s="1"/>
  <c r="AM19"/>
  <c r="AL19"/>
  <c r="AG19"/>
  <c r="C19"/>
  <c r="BJ18"/>
  <c r="BI18"/>
  <c r="AP18" s="1"/>
  <c r="BG18"/>
  <c r="AO18" s="1"/>
  <c r="BD18"/>
  <c r="AL18" s="1"/>
  <c r="BB18"/>
  <c r="AZ18"/>
  <c r="AH18" s="1"/>
  <c r="AY18"/>
  <c r="AF18" s="1"/>
  <c r="AQ18"/>
  <c r="AJ18"/>
  <c r="AI18"/>
  <c r="AG18"/>
  <c r="C18"/>
  <c r="BJ17"/>
  <c r="AQ17" s="1"/>
  <c r="BI17"/>
  <c r="AP17" s="1"/>
  <c r="BG17"/>
  <c r="AO17" s="1"/>
  <c r="BD17"/>
  <c r="AL17" s="1"/>
  <c r="BB17"/>
  <c r="AJ17" s="1"/>
  <c r="AZ17"/>
  <c r="AG17" s="1"/>
  <c r="AY17"/>
  <c r="AF17" s="1"/>
  <c r="AM17"/>
  <c r="AI17"/>
  <c r="Z17" s="1"/>
  <c r="AH17"/>
  <c r="C17"/>
  <c r="BJ16"/>
  <c r="AQ16" s="1"/>
  <c r="BI16"/>
  <c r="AP16" s="1"/>
  <c r="BG16"/>
  <c r="AN16" s="1"/>
  <c r="BD16"/>
  <c r="AL16" s="1"/>
  <c r="BB16"/>
  <c r="AZ16"/>
  <c r="AH16" s="1"/>
  <c r="AY16"/>
  <c r="AF16" s="1"/>
  <c r="AJ16"/>
  <c r="AI16"/>
  <c r="C16"/>
  <c r="BJ15"/>
  <c r="AQ15" s="1"/>
  <c r="BI15"/>
  <c r="AP15" s="1"/>
  <c r="BG15"/>
  <c r="AN15" s="1"/>
  <c r="BD15"/>
  <c r="AL15" s="1"/>
  <c r="BB15"/>
  <c r="AI15" s="1"/>
  <c r="AZ15"/>
  <c r="AH15" s="1"/>
  <c r="AY15"/>
  <c r="AF15" s="1"/>
  <c r="AG15"/>
  <c r="C15"/>
  <c r="BJ14"/>
  <c r="BI14"/>
  <c r="AP14" s="1"/>
  <c r="BG14"/>
  <c r="AO14" s="1"/>
  <c r="BD14"/>
  <c r="AL14" s="1"/>
  <c r="BB14"/>
  <c r="AJ14" s="1"/>
  <c r="AZ14"/>
  <c r="AH14" s="1"/>
  <c r="AY14"/>
  <c r="AF14" s="1"/>
  <c r="AQ14"/>
  <c r="AI14"/>
  <c r="Z14" s="1"/>
  <c r="AG14"/>
  <c r="C14"/>
  <c r="BJ13"/>
  <c r="AQ13" s="1"/>
  <c r="BI13"/>
  <c r="AP13" s="1"/>
  <c r="BG13"/>
  <c r="AN13" s="1"/>
  <c r="BD13"/>
  <c r="AL13" s="1"/>
  <c r="BB13"/>
  <c r="AI13" s="1"/>
  <c r="AZ13"/>
  <c r="AG13" s="1"/>
  <c r="AY13"/>
  <c r="AF13" s="1"/>
  <c r="AJ13"/>
  <c r="AH13"/>
  <c r="C13"/>
  <c r="BJ12"/>
  <c r="AQ12" s="1"/>
  <c r="BI12"/>
  <c r="AP12" s="1"/>
  <c r="BG12"/>
  <c r="AN12" s="1"/>
  <c r="BD12"/>
  <c r="AL12" s="1"/>
  <c r="BB12"/>
  <c r="AZ12"/>
  <c r="AH12" s="1"/>
  <c r="AY12"/>
  <c r="AF12" s="1"/>
  <c r="AJ12"/>
  <c r="AI12"/>
  <c r="C12"/>
  <c r="BJ11"/>
  <c r="AQ11" s="1"/>
  <c r="BI11"/>
  <c r="AP11" s="1"/>
  <c r="BG11"/>
  <c r="AO11" s="1"/>
  <c r="BD11"/>
  <c r="AL11" s="1"/>
  <c r="BB11"/>
  <c r="AI11" s="1"/>
  <c r="Z11" s="1"/>
  <c r="AZ11"/>
  <c r="AH11" s="1"/>
  <c r="AY11"/>
  <c r="AF11" s="1"/>
  <c r="AG11"/>
  <c r="BJ10"/>
  <c r="AQ10" s="1"/>
  <c r="BI10"/>
  <c r="AP10" s="1"/>
  <c r="BG10"/>
  <c r="AN10" s="1"/>
  <c r="BD10"/>
  <c r="AL10" s="1"/>
  <c r="BB10"/>
  <c r="AI10" s="1"/>
  <c r="AZ10"/>
  <c r="AY10"/>
  <c r="AF10" s="1"/>
  <c r="AH10"/>
  <c r="AG10"/>
  <c r="C10"/>
  <c r="BJ9"/>
  <c r="AQ9" s="1"/>
  <c r="BI9"/>
  <c r="AP9" s="1"/>
  <c r="BG9"/>
  <c r="AN9" s="1"/>
  <c r="BD9"/>
  <c r="AL9" s="1"/>
  <c r="BB9"/>
  <c r="AI9" s="1"/>
  <c r="AZ9"/>
  <c r="AH9" s="1"/>
  <c r="AY9"/>
  <c r="AF9" s="1"/>
  <c r="C9"/>
  <c r="AA5"/>
  <c r="BJ108" i="38"/>
  <c r="AQ108" s="1"/>
  <c r="BI108"/>
  <c r="BG108"/>
  <c r="AO108" s="1"/>
  <c r="BD108"/>
  <c r="AL108" s="1"/>
  <c r="BB108"/>
  <c r="AI108" s="1"/>
  <c r="AZ108"/>
  <c r="AG108" s="1"/>
  <c r="AY108"/>
  <c r="AP108"/>
  <c r="AN108"/>
  <c r="AK108"/>
  <c r="AH108"/>
  <c r="AF108"/>
  <c r="C108"/>
  <c r="BJ107"/>
  <c r="AQ107" s="1"/>
  <c r="BI107"/>
  <c r="AP107" s="1"/>
  <c r="BG107"/>
  <c r="AO107" s="1"/>
  <c r="BD107"/>
  <c r="AK107" s="1"/>
  <c r="BB107"/>
  <c r="AJ107" s="1"/>
  <c r="AZ107"/>
  <c r="AH107" s="1"/>
  <c r="AY107"/>
  <c r="AN107"/>
  <c r="AM107"/>
  <c r="AF107"/>
  <c r="Y107" s="1"/>
  <c r="C107"/>
  <c r="BJ106"/>
  <c r="AQ106" s="1"/>
  <c r="BI106"/>
  <c r="BG106"/>
  <c r="AO106" s="1"/>
  <c r="BD106"/>
  <c r="AK106" s="1"/>
  <c r="BB106"/>
  <c r="AJ106" s="1"/>
  <c r="AZ106"/>
  <c r="AH106" s="1"/>
  <c r="AY106"/>
  <c r="AF106" s="1"/>
  <c r="AP106"/>
  <c r="AI106"/>
  <c r="AG106"/>
  <c r="C106"/>
  <c r="BJ105"/>
  <c r="AQ105" s="1"/>
  <c r="BI105"/>
  <c r="AP105" s="1"/>
  <c r="BG105"/>
  <c r="AO105" s="1"/>
  <c r="BD105"/>
  <c r="AK105" s="1"/>
  <c r="BB105"/>
  <c r="AJ105" s="1"/>
  <c r="AZ105"/>
  <c r="AH105" s="1"/>
  <c r="AY105"/>
  <c r="AN105"/>
  <c r="AM105"/>
  <c r="AF105"/>
  <c r="Y105" s="1"/>
  <c r="C105"/>
  <c r="BJ104"/>
  <c r="AQ104" s="1"/>
  <c r="BI104"/>
  <c r="BG104"/>
  <c r="AO104" s="1"/>
  <c r="BD104"/>
  <c r="AK104" s="1"/>
  <c r="BB104"/>
  <c r="AJ104" s="1"/>
  <c r="AZ104"/>
  <c r="AH104" s="1"/>
  <c r="AY104"/>
  <c r="AF104" s="1"/>
  <c r="AP104"/>
  <c r="AI104"/>
  <c r="AG104"/>
  <c r="C104"/>
  <c r="BJ103"/>
  <c r="AQ103" s="1"/>
  <c r="BI103"/>
  <c r="AP103" s="1"/>
  <c r="BG103"/>
  <c r="AO103" s="1"/>
  <c r="BD103"/>
  <c r="AK103" s="1"/>
  <c r="BB103"/>
  <c r="AJ103" s="1"/>
  <c r="AZ103"/>
  <c r="AH103" s="1"/>
  <c r="AY103"/>
  <c r="AN103"/>
  <c r="AM103"/>
  <c r="AF103"/>
  <c r="Y103" s="1"/>
  <c r="C103"/>
  <c r="BJ102"/>
  <c r="AQ102" s="1"/>
  <c r="BI102"/>
  <c r="BG102"/>
  <c r="AO102" s="1"/>
  <c r="BD102"/>
  <c r="AK102" s="1"/>
  <c r="BB102"/>
  <c r="AJ102" s="1"/>
  <c r="AZ102"/>
  <c r="AH102" s="1"/>
  <c r="AY102"/>
  <c r="AF102" s="1"/>
  <c r="AP102"/>
  <c r="AI102"/>
  <c r="AG102"/>
  <c r="C102"/>
  <c r="BJ101"/>
  <c r="AQ101" s="1"/>
  <c r="BI101"/>
  <c r="AP101" s="1"/>
  <c r="BG101"/>
  <c r="AO101" s="1"/>
  <c r="BD101"/>
  <c r="AK101" s="1"/>
  <c r="BB101"/>
  <c r="AJ101" s="1"/>
  <c r="AZ101"/>
  <c r="AH101" s="1"/>
  <c r="AY101"/>
  <c r="AN101"/>
  <c r="AM101"/>
  <c r="AF101"/>
  <c r="Y101" s="1"/>
  <c r="C101"/>
  <c r="BJ100"/>
  <c r="AQ100" s="1"/>
  <c r="BI100"/>
  <c r="BG100"/>
  <c r="AO100" s="1"/>
  <c r="BD100"/>
  <c r="AK100" s="1"/>
  <c r="BB100"/>
  <c r="AJ100" s="1"/>
  <c r="AZ100"/>
  <c r="AH100" s="1"/>
  <c r="AY100"/>
  <c r="AF100" s="1"/>
  <c r="AP100"/>
  <c r="AI100"/>
  <c r="AG100"/>
  <c r="C100"/>
  <c r="BJ99"/>
  <c r="AQ99" s="1"/>
  <c r="BI99"/>
  <c r="AP99" s="1"/>
  <c r="BG99"/>
  <c r="AO99" s="1"/>
  <c r="BD99"/>
  <c r="AK99" s="1"/>
  <c r="BB99"/>
  <c r="AJ99" s="1"/>
  <c r="AZ99"/>
  <c r="AH99" s="1"/>
  <c r="AY99"/>
  <c r="AN99"/>
  <c r="AM99"/>
  <c r="AF99"/>
  <c r="Y99" s="1"/>
  <c r="C99"/>
  <c r="BJ98"/>
  <c r="AQ98" s="1"/>
  <c r="BI98"/>
  <c r="BG98"/>
  <c r="AO98" s="1"/>
  <c r="BD98"/>
  <c r="AK98" s="1"/>
  <c r="BB98"/>
  <c r="AJ98" s="1"/>
  <c r="AZ98"/>
  <c r="AH98" s="1"/>
  <c r="AY98"/>
  <c r="AF98" s="1"/>
  <c r="AP98"/>
  <c r="AI98"/>
  <c r="AG98"/>
  <c r="C98"/>
  <c r="BJ97"/>
  <c r="AQ97" s="1"/>
  <c r="BI97"/>
  <c r="AP97" s="1"/>
  <c r="BG97"/>
  <c r="AO97" s="1"/>
  <c r="BD97"/>
  <c r="AK97" s="1"/>
  <c r="BB97"/>
  <c r="AJ97" s="1"/>
  <c r="AZ97"/>
  <c r="AH97" s="1"/>
  <c r="AY97"/>
  <c r="AN97"/>
  <c r="AM97"/>
  <c r="AF97"/>
  <c r="Y97" s="1"/>
  <c r="C97"/>
  <c r="BJ96"/>
  <c r="AQ96" s="1"/>
  <c r="BI96"/>
  <c r="BG96"/>
  <c r="AO96" s="1"/>
  <c r="BD96"/>
  <c r="AK96" s="1"/>
  <c r="BB96"/>
  <c r="AJ96" s="1"/>
  <c r="AZ96"/>
  <c r="AH96" s="1"/>
  <c r="AY96"/>
  <c r="AF96" s="1"/>
  <c r="AP96"/>
  <c r="AI96"/>
  <c r="AG96"/>
  <c r="C96"/>
  <c r="BJ95"/>
  <c r="AQ95" s="1"/>
  <c r="BI95"/>
  <c r="AP95" s="1"/>
  <c r="BG95"/>
  <c r="AO95" s="1"/>
  <c r="BD95"/>
  <c r="AL95" s="1"/>
  <c r="BB95"/>
  <c r="AJ95" s="1"/>
  <c r="AZ95"/>
  <c r="AH95" s="1"/>
  <c r="AY95"/>
  <c r="AF95" s="1"/>
  <c r="AN95"/>
  <c r="AM95"/>
  <c r="AK95"/>
  <c r="C95"/>
  <c r="BJ94"/>
  <c r="BI94"/>
  <c r="AP94" s="1"/>
  <c r="BG94"/>
  <c r="BD94"/>
  <c r="AL94" s="1"/>
  <c r="BB94"/>
  <c r="AJ94" s="1"/>
  <c r="AZ94"/>
  <c r="AH94" s="1"/>
  <c r="AY94"/>
  <c r="AQ94"/>
  <c r="AO94"/>
  <c r="AN94"/>
  <c r="AI94"/>
  <c r="Z94" s="1"/>
  <c r="AF94"/>
  <c r="C94"/>
  <c r="BJ93"/>
  <c r="AQ93" s="1"/>
  <c r="BI93"/>
  <c r="AP93" s="1"/>
  <c r="BG93"/>
  <c r="AN93" s="1"/>
  <c r="BD93"/>
  <c r="AL93" s="1"/>
  <c r="BB93"/>
  <c r="AJ93" s="1"/>
  <c r="AZ93"/>
  <c r="AH93" s="1"/>
  <c r="AY93"/>
  <c r="AF93" s="1"/>
  <c r="AK93"/>
  <c r="AI93"/>
  <c r="C93"/>
  <c r="BJ92"/>
  <c r="AQ92" s="1"/>
  <c r="BI92"/>
  <c r="AP92" s="1"/>
  <c r="BG92"/>
  <c r="AN92" s="1"/>
  <c r="BD92"/>
  <c r="AL92" s="1"/>
  <c r="BB92"/>
  <c r="AJ92" s="1"/>
  <c r="AZ92"/>
  <c r="AH92" s="1"/>
  <c r="AY92"/>
  <c r="AO92"/>
  <c r="AG92"/>
  <c r="AF92"/>
  <c r="C92"/>
  <c r="BJ91"/>
  <c r="AQ91" s="1"/>
  <c r="BI91"/>
  <c r="AP91" s="1"/>
  <c r="BG91"/>
  <c r="AN91" s="1"/>
  <c r="BD91"/>
  <c r="AL91" s="1"/>
  <c r="BB91"/>
  <c r="AJ91" s="1"/>
  <c r="AZ91"/>
  <c r="AH91" s="1"/>
  <c r="AY91"/>
  <c r="AF91" s="1"/>
  <c r="AK91"/>
  <c r="AI91"/>
  <c r="C91"/>
  <c r="BJ90"/>
  <c r="AQ90" s="1"/>
  <c r="BI90"/>
  <c r="AP90" s="1"/>
  <c r="BG90"/>
  <c r="AN90" s="1"/>
  <c r="BD90"/>
  <c r="AL90" s="1"/>
  <c r="BB90"/>
  <c r="AJ90" s="1"/>
  <c r="AZ90"/>
  <c r="AH90" s="1"/>
  <c r="AY90"/>
  <c r="AO90"/>
  <c r="AG90"/>
  <c r="AF90"/>
  <c r="C90"/>
  <c r="BJ89"/>
  <c r="AQ89" s="1"/>
  <c r="BI89"/>
  <c r="AP89" s="1"/>
  <c r="BG89"/>
  <c r="AN89" s="1"/>
  <c r="BD89"/>
  <c r="AL89" s="1"/>
  <c r="BB89"/>
  <c r="AJ89" s="1"/>
  <c r="AZ89"/>
  <c r="AH89" s="1"/>
  <c r="AY89"/>
  <c r="AF89" s="1"/>
  <c r="AK89"/>
  <c r="AI89"/>
  <c r="C89"/>
  <c r="BJ88"/>
  <c r="AQ88" s="1"/>
  <c r="BI88"/>
  <c r="AP88" s="1"/>
  <c r="BG88"/>
  <c r="AN88" s="1"/>
  <c r="BD88"/>
  <c r="AL88" s="1"/>
  <c r="BB88"/>
  <c r="AJ88" s="1"/>
  <c r="AZ88"/>
  <c r="AH88" s="1"/>
  <c r="AY88"/>
  <c r="AO88"/>
  <c r="AG88"/>
  <c r="AF88"/>
  <c r="C88"/>
  <c r="BJ87"/>
  <c r="AQ87" s="1"/>
  <c r="BI87"/>
  <c r="AP87" s="1"/>
  <c r="BG87"/>
  <c r="AN87" s="1"/>
  <c r="BD87"/>
  <c r="AL87" s="1"/>
  <c r="BB87"/>
  <c r="AJ87" s="1"/>
  <c r="AZ87"/>
  <c r="AH87" s="1"/>
  <c r="AY87"/>
  <c r="AF87" s="1"/>
  <c r="Y87" s="1"/>
  <c r="AM87"/>
  <c r="AK87"/>
  <c r="AI87"/>
  <c r="C87"/>
  <c r="BJ86"/>
  <c r="AQ86" s="1"/>
  <c r="BI86"/>
  <c r="AP86" s="1"/>
  <c r="BG86"/>
  <c r="AN86" s="1"/>
  <c r="BD86"/>
  <c r="AL86" s="1"/>
  <c r="BB86"/>
  <c r="AJ86" s="1"/>
  <c r="AZ86"/>
  <c r="AH86" s="1"/>
  <c r="AY86"/>
  <c r="AO86"/>
  <c r="AG86"/>
  <c r="AF86"/>
  <c r="C86"/>
  <c r="BJ85"/>
  <c r="AQ85" s="1"/>
  <c r="BI85"/>
  <c r="AP85" s="1"/>
  <c r="BG85"/>
  <c r="AN85" s="1"/>
  <c r="BD85"/>
  <c r="AL85" s="1"/>
  <c r="BB85"/>
  <c r="AJ85" s="1"/>
  <c r="AZ85"/>
  <c r="AH85" s="1"/>
  <c r="AY85"/>
  <c r="AF85" s="1"/>
  <c r="Y85" s="1"/>
  <c r="AM85"/>
  <c r="AK85"/>
  <c r="AI85"/>
  <c r="C85"/>
  <c r="BJ84"/>
  <c r="AQ84" s="1"/>
  <c r="BI84"/>
  <c r="AP84" s="1"/>
  <c r="BG84"/>
  <c r="AN84" s="1"/>
  <c r="BD84"/>
  <c r="AL84" s="1"/>
  <c r="BB84"/>
  <c r="AJ84" s="1"/>
  <c r="AZ84"/>
  <c r="AH84" s="1"/>
  <c r="AY84"/>
  <c r="AO84"/>
  <c r="AG84"/>
  <c r="AF84"/>
  <c r="C84"/>
  <c r="BJ83"/>
  <c r="AQ83" s="1"/>
  <c r="BI83"/>
  <c r="AP83" s="1"/>
  <c r="BG83"/>
  <c r="AN83" s="1"/>
  <c r="BD83"/>
  <c r="AL83" s="1"/>
  <c r="BB83"/>
  <c r="AJ83" s="1"/>
  <c r="AZ83"/>
  <c r="AH83" s="1"/>
  <c r="AY83"/>
  <c r="AF83" s="1"/>
  <c r="Y83" s="1"/>
  <c r="AM83"/>
  <c r="AK83"/>
  <c r="AI83"/>
  <c r="C83"/>
  <c r="BJ82"/>
  <c r="AQ82" s="1"/>
  <c r="BI82"/>
  <c r="AP82" s="1"/>
  <c r="BG82"/>
  <c r="AN82" s="1"/>
  <c r="BD82"/>
  <c r="AL82" s="1"/>
  <c r="BB82"/>
  <c r="AJ82" s="1"/>
  <c r="AZ82"/>
  <c r="AH82" s="1"/>
  <c r="AY82"/>
  <c r="AO82"/>
  <c r="AG82"/>
  <c r="AF82"/>
  <c r="C82"/>
  <c r="BJ81"/>
  <c r="AQ81" s="1"/>
  <c r="BI81"/>
  <c r="AP81" s="1"/>
  <c r="BG81"/>
  <c r="AO81" s="1"/>
  <c r="BD81"/>
  <c r="BB81"/>
  <c r="AJ81" s="1"/>
  <c r="AZ81"/>
  <c r="AH81" s="1"/>
  <c r="AY81"/>
  <c r="AF81" s="1"/>
  <c r="Y81" s="1"/>
  <c r="AM81"/>
  <c r="AL81"/>
  <c r="AK81"/>
  <c r="C81"/>
  <c r="BJ80"/>
  <c r="BI80"/>
  <c r="AP80" s="1"/>
  <c r="BG80"/>
  <c r="BD80"/>
  <c r="AL80" s="1"/>
  <c r="BB80"/>
  <c r="AJ80" s="1"/>
  <c r="AZ80"/>
  <c r="AH80" s="1"/>
  <c r="AY80"/>
  <c r="AF80" s="1"/>
  <c r="AQ80"/>
  <c r="AO80"/>
  <c r="AN80"/>
  <c r="AK80"/>
  <c r="AI80"/>
  <c r="C80"/>
  <c r="BJ79"/>
  <c r="AQ79" s="1"/>
  <c r="BI79"/>
  <c r="AP79" s="1"/>
  <c r="BG79"/>
  <c r="AO79" s="1"/>
  <c r="BD79"/>
  <c r="AK79" s="1"/>
  <c r="BB79"/>
  <c r="AJ79" s="1"/>
  <c r="AZ79"/>
  <c r="AH79" s="1"/>
  <c r="AY79"/>
  <c r="AF79" s="1"/>
  <c r="AM79"/>
  <c r="AL79"/>
  <c r="AI79"/>
  <c r="AG79"/>
  <c r="C79"/>
  <c r="BJ78"/>
  <c r="BI78"/>
  <c r="AP78" s="1"/>
  <c r="BG78"/>
  <c r="AN78" s="1"/>
  <c r="BD78"/>
  <c r="AL78" s="1"/>
  <c r="BB78"/>
  <c r="AI78" s="1"/>
  <c r="AZ78"/>
  <c r="AG78" s="1"/>
  <c r="AY78"/>
  <c r="AF78" s="1"/>
  <c r="AQ78"/>
  <c r="AM78"/>
  <c r="AK78"/>
  <c r="C78"/>
  <c r="BJ77"/>
  <c r="AQ77" s="1"/>
  <c r="BI77"/>
  <c r="AP77" s="1"/>
  <c r="BG77"/>
  <c r="AO77" s="1"/>
  <c r="BD77"/>
  <c r="AK77" s="1"/>
  <c r="BB77"/>
  <c r="AI77" s="1"/>
  <c r="AZ77"/>
  <c r="AG77" s="1"/>
  <c r="AY77"/>
  <c r="AF77" s="1"/>
  <c r="AM77"/>
  <c r="AL77"/>
  <c r="C77"/>
  <c r="BJ76"/>
  <c r="AQ76" s="1"/>
  <c r="BI76"/>
  <c r="AP76" s="1"/>
  <c r="BG76"/>
  <c r="AN76" s="1"/>
  <c r="BD76"/>
  <c r="AK76" s="1"/>
  <c r="BB76"/>
  <c r="AI76" s="1"/>
  <c r="AZ76"/>
  <c r="AY76"/>
  <c r="AF76" s="1"/>
  <c r="AO76"/>
  <c r="AH76"/>
  <c r="AG76"/>
  <c r="C76"/>
  <c r="BJ75"/>
  <c r="AQ75" s="1"/>
  <c r="BI75"/>
  <c r="AP75" s="1"/>
  <c r="BG75"/>
  <c r="AO75" s="1"/>
  <c r="BD75"/>
  <c r="AM75" s="1"/>
  <c r="BB75"/>
  <c r="AI75" s="1"/>
  <c r="AZ75"/>
  <c r="AG75" s="1"/>
  <c r="AY75"/>
  <c r="AF75" s="1"/>
  <c r="AN75"/>
  <c r="AL75"/>
  <c r="C75"/>
  <c r="BJ74"/>
  <c r="AQ74" s="1"/>
  <c r="BI74"/>
  <c r="BG74"/>
  <c r="AN74" s="1"/>
  <c r="BD74"/>
  <c r="AK74" s="1"/>
  <c r="BB74"/>
  <c r="AI74" s="1"/>
  <c r="AZ74"/>
  <c r="AY74"/>
  <c r="AF74" s="1"/>
  <c r="AP74"/>
  <c r="AH74"/>
  <c r="AG74"/>
  <c r="C74"/>
  <c r="BJ73"/>
  <c r="AQ73" s="1"/>
  <c r="BI73"/>
  <c r="AP73" s="1"/>
  <c r="BG73"/>
  <c r="AN73" s="1"/>
  <c r="BD73"/>
  <c r="BB73"/>
  <c r="AI73" s="1"/>
  <c r="AZ73"/>
  <c r="AG73" s="1"/>
  <c r="AA73" s="1"/>
  <c r="AY73"/>
  <c r="AF73" s="1"/>
  <c r="AM73"/>
  <c r="AL73"/>
  <c r="AK73"/>
  <c r="C73"/>
  <c r="BJ72"/>
  <c r="AQ72" s="1"/>
  <c r="BI72"/>
  <c r="BG72"/>
  <c r="BD72"/>
  <c r="AM72" s="1"/>
  <c r="BB72"/>
  <c r="AI72" s="1"/>
  <c r="AZ72"/>
  <c r="AG72" s="1"/>
  <c r="AY72"/>
  <c r="AP72"/>
  <c r="AO72"/>
  <c r="AN72"/>
  <c r="AH72"/>
  <c r="AF72"/>
  <c r="C72"/>
  <c r="BJ71"/>
  <c r="AQ71" s="1"/>
  <c r="BI71"/>
  <c r="AP71" s="1"/>
  <c r="BG71"/>
  <c r="AO71" s="1"/>
  <c r="BD71"/>
  <c r="AK71" s="1"/>
  <c r="BB71"/>
  <c r="AI71" s="1"/>
  <c r="AZ71"/>
  <c r="AG71" s="1"/>
  <c r="AY71"/>
  <c r="AL71"/>
  <c r="AH71"/>
  <c r="AF71"/>
  <c r="C71"/>
  <c r="BJ70"/>
  <c r="AQ70" s="1"/>
  <c r="BI70"/>
  <c r="AP70" s="1"/>
  <c r="BG70"/>
  <c r="AO70" s="1"/>
  <c r="BD70"/>
  <c r="AM70" s="1"/>
  <c r="BB70"/>
  <c r="AI70" s="1"/>
  <c r="AZ70"/>
  <c r="AG70" s="1"/>
  <c r="AY70"/>
  <c r="AF70" s="1"/>
  <c r="AN70"/>
  <c r="AL70"/>
  <c r="C70"/>
  <c r="BJ69"/>
  <c r="AQ69" s="1"/>
  <c r="BI69"/>
  <c r="AP69" s="1"/>
  <c r="BG69"/>
  <c r="AO69" s="1"/>
  <c r="BD69"/>
  <c r="AK69" s="1"/>
  <c r="BB69"/>
  <c r="AI69" s="1"/>
  <c r="AZ69"/>
  <c r="AG69" s="1"/>
  <c r="AY69"/>
  <c r="AN69"/>
  <c r="AH69"/>
  <c r="AF69"/>
  <c r="C69"/>
  <c r="BJ68"/>
  <c r="AQ68" s="1"/>
  <c r="BI68"/>
  <c r="BG68"/>
  <c r="BD68"/>
  <c r="AM68" s="1"/>
  <c r="BB68"/>
  <c r="AI68" s="1"/>
  <c r="AZ68"/>
  <c r="AG68" s="1"/>
  <c r="AY68"/>
  <c r="AP68"/>
  <c r="AO68"/>
  <c r="AN68"/>
  <c r="AH68"/>
  <c r="AF68"/>
  <c r="C68"/>
  <c r="BJ67"/>
  <c r="AQ67" s="1"/>
  <c r="BI67"/>
  <c r="AP67" s="1"/>
  <c r="BG67"/>
  <c r="AO67" s="1"/>
  <c r="BD67"/>
  <c r="AK67" s="1"/>
  <c r="BB67"/>
  <c r="AI67" s="1"/>
  <c r="AZ67"/>
  <c r="AG67" s="1"/>
  <c r="AY67"/>
  <c r="AF67" s="1"/>
  <c r="AM67"/>
  <c r="AL67"/>
  <c r="C67"/>
  <c r="BJ66"/>
  <c r="AQ66" s="1"/>
  <c r="BI66"/>
  <c r="AP66" s="1"/>
  <c r="BG66"/>
  <c r="AO66" s="1"/>
  <c r="BD66"/>
  <c r="AM66" s="1"/>
  <c r="BB66"/>
  <c r="AI66" s="1"/>
  <c r="AZ66"/>
  <c r="AG66" s="1"/>
  <c r="AY66"/>
  <c r="AN66"/>
  <c r="AL66"/>
  <c r="AK66"/>
  <c r="AF66"/>
  <c r="C66"/>
  <c r="BJ65"/>
  <c r="AQ65" s="1"/>
  <c r="BI65"/>
  <c r="AP65" s="1"/>
  <c r="BG65"/>
  <c r="AO65" s="1"/>
  <c r="BD65"/>
  <c r="AK65" s="1"/>
  <c r="BB65"/>
  <c r="AI65" s="1"/>
  <c r="AZ65"/>
  <c r="AY65"/>
  <c r="AF65" s="1"/>
  <c r="AH65"/>
  <c r="AG65"/>
  <c r="C65"/>
  <c r="BJ64"/>
  <c r="AQ64" s="1"/>
  <c r="BI64"/>
  <c r="AP64" s="1"/>
  <c r="BG64"/>
  <c r="AO64" s="1"/>
  <c r="BD64"/>
  <c r="AM64" s="1"/>
  <c r="BB64"/>
  <c r="AI64" s="1"/>
  <c r="AZ64"/>
  <c r="AG64" s="1"/>
  <c r="AY64"/>
  <c r="AN64"/>
  <c r="AL64"/>
  <c r="AK64"/>
  <c r="AF64"/>
  <c r="C64"/>
  <c r="BJ63"/>
  <c r="AQ63" s="1"/>
  <c r="BI63"/>
  <c r="AP63" s="1"/>
  <c r="BG63"/>
  <c r="AO63" s="1"/>
  <c r="BD63"/>
  <c r="AK63" s="1"/>
  <c r="BB63"/>
  <c r="AI63" s="1"/>
  <c r="AZ63"/>
  <c r="AY63"/>
  <c r="AF63" s="1"/>
  <c r="AM63"/>
  <c r="AH63"/>
  <c r="AG63"/>
  <c r="C63"/>
  <c r="BJ62"/>
  <c r="AQ62" s="1"/>
  <c r="BI62"/>
  <c r="BG62"/>
  <c r="AN62" s="1"/>
  <c r="BD62"/>
  <c r="AM62" s="1"/>
  <c r="BB62"/>
  <c r="AI62" s="1"/>
  <c r="AZ62"/>
  <c r="AG62" s="1"/>
  <c r="AY62"/>
  <c r="AF62" s="1"/>
  <c r="AP62"/>
  <c r="AL62"/>
  <c r="AK62"/>
  <c r="AH62"/>
  <c r="C62"/>
  <c r="BJ61"/>
  <c r="AQ61" s="1"/>
  <c r="BI61"/>
  <c r="AP61" s="1"/>
  <c r="BG61"/>
  <c r="AO61" s="1"/>
  <c r="BD61"/>
  <c r="AK61" s="1"/>
  <c r="BB61"/>
  <c r="AI61" s="1"/>
  <c r="AZ61"/>
  <c r="AY61"/>
  <c r="AF61" s="1"/>
  <c r="AM61"/>
  <c r="AH61"/>
  <c r="AG61"/>
  <c r="C61"/>
  <c r="BJ60"/>
  <c r="AQ60" s="1"/>
  <c r="BI60"/>
  <c r="BG60"/>
  <c r="BD60"/>
  <c r="AM60" s="1"/>
  <c r="BB60"/>
  <c r="AI60" s="1"/>
  <c r="AZ60"/>
  <c r="AG60" s="1"/>
  <c r="AY60"/>
  <c r="AP60"/>
  <c r="AO60"/>
  <c r="AN60"/>
  <c r="AK60"/>
  <c r="AH60"/>
  <c r="AF60"/>
  <c r="C60"/>
  <c r="BJ59"/>
  <c r="AQ59" s="1"/>
  <c r="BI59"/>
  <c r="AP59" s="1"/>
  <c r="BG59"/>
  <c r="AO59" s="1"/>
  <c r="BD59"/>
  <c r="AK59" s="1"/>
  <c r="BB59"/>
  <c r="AI59" s="1"/>
  <c r="AZ59"/>
  <c r="AG59" s="1"/>
  <c r="AY59"/>
  <c r="AF59" s="1"/>
  <c r="AM59"/>
  <c r="AL59"/>
  <c r="AH59"/>
  <c r="C59"/>
  <c r="BJ58"/>
  <c r="AQ58" s="1"/>
  <c r="BI58"/>
  <c r="AP58" s="1"/>
  <c r="BG58"/>
  <c r="BD58"/>
  <c r="AM58" s="1"/>
  <c r="BB58"/>
  <c r="AI58" s="1"/>
  <c r="AZ58"/>
  <c r="AG58" s="1"/>
  <c r="AY58"/>
  <c r="AO58"/>
  <c r="AN58"/>
  <c r="AL58"/>
  <c r="AK58"/>
  <c r="AH58"/>
  <c r="AF58"/>
  <c r="C58"/>
  <c r="BJ57"/>
  <c r="AQ57" s="1"/>
  <c r="BI57"/>
  <c r="AP57" s="1"/>
  <c r="BG57"/>
  <c r="AO57" s="1"/>
  <c r="BD57"/>
  <c r="AK57" s="1"/>
  <c r="BB57"/>
  <c r="AI57" s="1"/>
  <c r="AZ57"/>
  <c r="AG57" s="1"/>
  <c r="AY57"/>
  <c r="AF57" s="1"/>
  <c r="AM57"/>
  <c r="AL57"/>
  <c r="AH57"/>
  <c r="C57"/>
  <c r="BJ56"/>
  <c r="AQ56" s="1"/>
  <c r="BI56"/>
  <c r="AP56" s="1"/>
  <c r="BG56"/>
  <c r="AO56" s="1"/>
  <c r="BD56"/>
  <c r="AM56" s="1"/>
  <c r="BB56"/>
  <c r="AI56" s="1"/>
  <c r="AZ56"/>
  <c r="AG56" s="1"/>
  <c r="AY56"/>
  <c r="AN56"/>
  <c r="AL56"/>
  <c r="AK56"/>
  <c r="AF56"/>
  <c r="C56"/>
  <c r="BJ55"/>
  <c r="AQ55" s="1"/>
  <c r="BI55"/>
  <c r="AP55" s="1"/>
  <c r="BG55"/>
  <c r="AO55" s="1"/>
  <c r="BD55"/>
  <c r="AK55" s="1"/>
  <c r="BB55"/>
  <c r="AI55" s="1"/>
  <c r="AZ55"/>
  <c r="AY55"/>
  <c r="AF55" s="1"/>
  <c r="AM55"/>
  <c r="AH55"/>
  <c r="AG55"/>
  <c r="C55"/>
  <c r="BJ54"/>
  <c r="AQ54" s="1"/>
  <c r="BI54"/>
  <c r="BG54"/>
  <c r="AN54" s="1"/>
  <c r="BD54"/>
  <c r="AM54" s="1"/>
  <c r="BB54"/>
  <c r="AI54" s="1"/>
  <c r="AZ54"/>
  <c r="AG54" s="1"/>
  <c r="AY54"/>
  <c r="AF54" s="1"/>
  <c r="AP54"/>
  <c r="AL54"/>
  <c r="AK54"/>
  <c r="AH54"/>
  <c r="C54"/>
  <c r="BJ53"/>
  <c r="AQ53" s="1"/>
  <c r="BI53"/>
  <c r="AP53" s="1"/>
  <c r="BG53"/>
  <c r="AO53" s="1"/>
  <c r="BD53"/>
  <c r="AK53" s="1"/>
  <c r="BB53"/>
  <c r="AI53" s="1"/>
  <c r="AZ53"/>
  <c r="AY53"/>
  <c r="AF53" s="1"/>
  <c r="AM53"/>
  <c r="AH53"/>
  <c r="AG53"/>
  <c r="C53"/>
  <c r="BJ52"/>
  <c r="AQ52" s="1"/>
  <c r="BI52"/>
  <c r="BG52"/>
  <c r="BD52"/>
  <c r="AM52" s="1"/>
  <c r="BB52"/>
  <c r="AI52" s="1"/>
  <c r="AZ52"/>
  <c r="AG52" s="1"/>
  <c r="AY52"/>
  <c r="AP52"/>
  <c r="AO52"/>
  <c r="AN52"/>
  <c r="AK52"/>
  <c r="AH52"/>
  <c r="AF52"/>
  <c r="C52"/>
  <c r="BJ51"/>
  <c r="AQ51" s="1"/>
  <c r="BI51"/>
  <c r="AP51" s="1"/>
  <c r="BG51"/>
  <c r="AO51" s="1"/>
  <c r="BD51"/>
  <c r="AK51" s="1"/>
  <c r="BB51"/>
  <c r="AI51" s="1"/>
  <c r="AZ51"/>
  <c r="AG51" s="1"/>
  <c r="AY51"/>
  <c r="AF51" s="1"/>
  <c r="AM51"/>
  <c r="AL51"/>
  <c r="AH51"/>
  <c r="C51"/>
  <c r="BJ50"/>
  <c r="AQ50" s="1"/>
  <c r="BI50"/>
  <c r="AP50" s="1"/>
  <c r="BG50"/>
  <c r="BD50"/>
  <c r="AM50" s="1"/>
  <c r="BB50"/>
  <c r="AI50" s="1"/>
  <c r="AZ50"/>
  <c r="AG50" s="1"/>
  <c r="AY50"/>
  <c r="AO50"/>
  <c r="AN50"/>
  <c r="AL50"/>
  <c r="AK50"/>
  <c r="AH50"/>
  <c r="AF50"/>
  <c r="C50"/>
  <c r="BJ49"/>
  <c r="AQ49" s="1"/>
  <c r="BI49"/>
  <c r="AP49" s="1"/>
  <c r="BG49"/>
  <c r="AO49" s="1"/>
  <c r="BD49"/>
  <c r="AK49" s="1"/>
  <c r="BB49"/>
  <c r="AI49" s="1"/>
  <c r="AZ49"/>
  <c r="AG49" s="1"/>
  <c r="AY49"/>
  <c r="AF49" s="1"/>
  <c r="AM49"/>
  <c r="AL49"/>
  <c r="AH49"/>
  <c r="C49"/>
  <c r="BJ48"/>
  <c r="AQ48" s="1"/>
  <c r="BI48"/>
  <c r="AP48" s="1"/>
  <c r="BG48"/>
  <c r="AO48" s="1"/>
  <c r="BD48"/>
  <c r="AM48" s="1"/>
  <c r="BB48"/>
  <c r="AI48" s="1"/>
  <c r="AZ48"/>
  <c r="AG48" s="1"/>
  <c r="AY48"/>
  <c r="AN48"/>
  <c r="AL48"/>
  <c r="AK48"/>
  <c r="AF48"/>
  <c r="C48"/>
  <c r="BJ47"/>
  <c r="AQ47" s="1"/>
  <c r="BI47"/>
  <c r="AP47" s="1"/>
  <c r="BG47"/>
  <c r="AO47" s="1"/>
  <c r="BD47"/>
  <c r="AK47" s="1"/>
  <c r="BB47"/>
  <c r="AI47" s="1"/>
  <c r="AZ47"/>
  <c r="AY47"/>
  <c r="AF47" s="1"/>
  <c r="AM47"/>
  <c r="AH47"/>
  <c r="AG47"/>
  <c r="C47"/>
  <c r="BJ46"/>
  <c r="AQ46" s="1"/>
  <c r="BI46"/>
  <c r="BG46"/>
  <c r="AN46" s="1"/>
  <c r="BD46"/>
  <c r="AM46" s="1"/>
  <c r="BB46"/>
  <c r="AI46" s="1"/>
  <c r="AZ46"/>
  <c r="AG46" s="1"/>
  <c r="AY46"/>
  <c r="AF46" s="1"/>
  <c r="AP46"/>
  <c r="AL46"/>
  <c r="AK46"/>
  <c r="AH46"/>
  <c r="C46"/>
  <c r="BJ45"/>
  <c r="AQ45" s="1"/>
  <c r="BI45"/>
  <c r="AP45" s="1"/>
  <c r="BG45"/>
  <c r="AO45" s="1"/>
  <c r="BD45"/>
  <c r="AK45" s="1"/>
  <c r="BB45"/>
  <c r="AI45" s="1"/>
  <c r="AZ45"/>
  <c r="AG45" s="1"/>
  <c r="AY45"/>
  <c r="AF45" s="1"/>
  <c r="AM45"/>
  <c r="AH45"/>
  <c r="C45"/>
  <c r="BJ44"/>
  <c r="AQ44" s="1"/>
  <c r="BI44"/>
  <c r="BG44"/>
  <c r="BD44"/>
  <c r="AM44" s="1"/>
  <c r="BB44"/>
  <c r="AI44" s="1"/>
  <c r="AZ44"/>
  <c r="AG44" s="1"/>
  <c r="AY44"/>
  <c r="AP44"/>
  <c r="AO44"/>
  <c r="AN44"/>
  <c r="AK44"/>
  <c r="AH44"/>
  <c r="AF44"/>
  <c r="C44"/>
  <c r="BJ43"/>
  <c r="AQ43" s="1"/>
  <c r="BI43"/>
  <c r="AP43" s="1"/>
  <c r="BG43"/>
  <c r="AO43" s="1"/>
  <c r="BD43"/>
  <c r="AK43" s="1"/>
  <c r="BB43"/>
  <c r="AI43" s="1"/>
  <c r="AZ43"/>
  <c r="AG43" s="1"/>
  <c r="AY43"/>
  <c r="AF43" s="1"/>
  <c r="AM43"/>
  <c r="AL43"/>
  <c r="AH43"/>
  <c r="C43"/>
  <c r="BJ42"/>
  <c r="AQ42" s="1"/>
  <c r="BI42"/>
  <c r="AP42" s="1"/>
  <c r="BG42"/>
  <c r="BD42"/>
  <c r="AM42" s="1"/>
  <c r="BB42"/>
  <c r="AI42" s="1"/>
  <c r="AZ42"/>
  <c r="AG42" s="1"/>
  <c r="AY42"/>
  <c r="AO42"/>
  <c r="AN42"/>
  <c r="AL42"/>
  <c r="AK42"/>
  <c r="AH42"/>
  <c r="AF42"/>
  <c r="C42"/>
  <c r="BJ41"/>
  <c r="AQ41" s="1"/>
  <c r="BI41"/>
  <c r="AP41" s="1"/>
  <c r="BG41"/>
  <c r="AO41" s="1"/>
  <c r="BD41"/>
  <c r="AK41" s="1"/>
  <c r="BB41"/>
  <c r="AI41" s="1"/>
  <c r="AZ41"/>
  <c r="AG41" s="1"/>
  <c r="AY41"/>
  <c r="AF41" s="1"/>
  <c r="AM41"/>
  <c r="AL41"/>
  <c r="AH41"/>
  <c r="C41"/>
  <c r="BJ40"/>
  <c r="AQ40" s="1"/>
  <c r="BI40"/>
  <c r="AP40" s="1"/>
  <c r="BG40"/>
  <c r="AO40" s="1"/>
  <c r="BD40"/>
  <c r="AM40" s="1"/>
  <c r="BB40"/>
  <c r="AI40" s="1"/>
  <c r="AZ40"/>
  <c r="AG40" s="1"/>
  <c r="AY40"/>
  <c r="AN40"/>
  <c r="AL40"/>
  <c r="AK40"/>
  <c r="AF40"/>
  <c r="C40"/>
  <c r="BJ39"/>
  <c r="AQ39" s="1"/>
  <c r="BI39"/>
  <c r="AP39" s="1"/>
  <c r="BG39"/>
  <c r="AO39" s="1"/>
  <c r="BD39"/>
  <c r="AK39" s="1"/>
  <c r="BB39"/>
  <c r="AI39" s="1"/>
  <c r="AZ39"/>
  <c r="AY39"/>
  <c r="AF39" s="1"/>
  <c r="AM39"/>
  <c r="AH39"/>
  <c r="AG39"/>
  <c r="C39"/>
  <c r="BJ38"/>
  <c r="AQ38" s="1"/>
  <c r="BI38"/>
  <c r="BG38"/>
  <c r="AN38" s="1"/>
  <c r="BD38"/>
  <c r="AM38" s="1"/>
  <c r="BB38"/>
  <c r="AI38" s="1"/>
  <c r="AZ38"/>
  <c r="AG38" s="1"/>
  <c r="AY38"/>
  <c r="AF38" s="1"/>
  <c r="AP38"/>
  <c r="AL38"/>
  <c r="AK38"/>
  <c r="AH38"/>
  <c r="C38"/>
  <c r="BJ37"/>
  <c r="AQ37" s="1"/>
  <c r="BI37"/>
  <c r="AP37" s="1"/>
  <c r="BG37"/>
  <c r="BD37"/>
  <c r="AK37" s="1"/>
  <c r="BB37"/>
  <c r="AI37" s="1"/>
  <c r="AZ37"/>
  <c r="AY37"/>
  <c r="AF37" s="1"/>
  <c r="AM37"/>
  <c r="AH37"/>
  <c r="AG37"/>
  <c r="C37"/>
  <c r="BJ36"/>
  <c r="AQ36" s="1"/>
  <c r="BI36"/>
  <c r="BG36"/>
  <c r="BD36"/>
  <c r="AM36" s="1"/>
  <c r="BB36"/>
  <c r="AI36" s="1"/>
  <c r="AZ36"/>
  <c r="AG36" s="1"/>
  <c r="AY36"/>
  <c r="AP36"/>
  <c r="AO36"/>
  <c r="AN36"/>
  <c r="AK36"/>
  <c r="AH36"/>
  <c r="AF36"/>
  <c r="C36"/>
  <c r="BJ35"/>
  <c r="AQ35" s="1"/>
  <c r="BI35"/>
  <c r="AP35" s="1"/>
  <c r="BG35"/>
  <c r="BD35"/>
  <c r="AK35" s="1"/>
  <c r="BB35"/>
  <c r="AI35" s="1"/>
  <c r="AZ35"/>
  <c r="AG35" s="1"/>
  <c r="AY35"/>
  <c r="AF35" s="1"/>
  <c r="AM35"/>
  <c r="AL35"/>
  <c r="AH35"/>
  <c r="C35"/>
  <c r="BJ34"/>
  <c r="AQ34" s="1"/>
  <c r="BI34"/>
  <c r="AP34" s="1"/>
  <c r="BG34"/>
  <c r="BD34"/>
  <c r="AM34" s="1"/>
  <c r="BB34"/>
  <c r="AI34" s="1"/>
  <c r="AZ34"/>
  <c r="AG34" s="1"/>
  <c r="AY34"/>
  <c r="AO34"/>
  <c r="AN34"/>
  <c r="AL34"/>
  <c r="AK34"/>
  <c r="AH34"/>
  <c r="AF34"/>
  <c r="C34"/>
  <c r="BJ33"/>
  <c r="AQ33" s="1"/>
  <c r="BI33"/>
  <c r="AP33" s="1"/>
  <c r="BG33"/>
  <c r="BD33"/>
  <c r="AK33" s="1"/>
  <c r="BB33"/>
  <c r="AI33" s="1"/>
  <c r="AZ33"/>
  <c r="AG33" s="1"/>
  <c r="AY33"/>
  <c r="AF33" s="1"/>
  <c r="AM33"/>
  <c r="AL33"/>
  <c r="AH33"/>
  <c r="C33"/>
  <c r="BJ32"/>
  <c r="AQ32" s="1"/>
  <c r="BI32"/>
  <c r="AP32" s="1"/>
  <c r="BG32"/>
  <c r="AO32" s="1"/>
  <c r="BD32"/>
  <c r="AM32" s="1"/>
  <c r="BB32"/>
  <c r="AI32" s="1"/>
  <c r="AZ32"/>
  <c r="AG32" s="1"/>
  <c r="AY32"/>
  <c r="AN32"/>
  <c r="AL32"/>
  <c r="AK32"/>
  <c r="AF32"/>
  <c r="C32"/>
  <c r="BJ31"/>
  <c r="AQ31" s="1"/>
  <c r="BI31"/>
  <c r="AP31" s="1"/>
  <c r="BG31"/>
  <c r="BD31"/>
  <c r="AK31" s="1"/>
  <c r="BB31"/>
  <c r="AI31" s="1"/>
  <c r="AZ31"/>
  <c r="AY31"/>
  <c r="AF31" s="1"/>
  <c r="AM31"/>
  <c r="AH31"/>
  <c r="AG31"/>
  <c r="C31"/>
  <c r="BJ30"/>
  <c r="AQ30" s="1"/>
  <c r="BI30"/>
  <c r="BG30"/>
  <c r="AN30" s="1"/>
  <c r="BD30"/>
  <c r="AM30" s="1"/>
  <c r="BB30"/>
  <c r="AI30" s="1"/>
  <c r="AZ30"/>
  <c r="AG30" s="1"/>
  <c r="AY30"/>
  <c r="AF30" s="1"/>
  <c r="AP30"/>
  <c r="AL30"/>
  <c r="AK30"/>
  <c r="AH30"/>
  <c r="C30"/>
  <c r="BJ29"/>
  <c r="AQ29" s="1"/>
  <c r="BI29"/>
  <c r="AP29" s="1"/>
  <c r="BG29"/>
  <c r="AO29" s="1"/>
  <c r="BD29"/>
  <c r="AK29" s="1"/>
  <c r="BB29"/>
  <c r="AI29" s="1"/>
  <c r="AZ29"/>
  <c r="AG29" s="1"/>
  <c r="AY29"/>
  <c r="AF29" s="1"/>
  <c r="AM29"/>
  <c r="AH29"/>
  <c r="C29"/>
  <c r="BJ28"/>
  <c r="AQ28" s="1"/>
  <c r="BI28"/>
  <c r="AP28" s="1"/>
  <c r="BG28"/>
  <c r="BD28"/>
  <c r="AM28" s="1"/>
  <c r="BB28"/>
  <c r="AI28" s="1"/>
  <c r="AZ28"/>
  <c r="AG28" s="1"/>
  <c r="AY28"/>
  <c r="AO28"/>
  <c r="AN28"/>
  <c r="AK28"/>
  <c r="AF28"/>
  <c r="C28"/>
  <c r="BJ27"/>
  <c r="AQ27" s="1"/>
  <c r="BI27"/>
  <c r="BG27"/>
  <c r="AO27" s="1"/>
  <c r="BD27"/>
  <c r="AK27" s="1"/>
  <c r="BB27"/>
  <c r="AI27" s="1"/>
  <c r="AZ27"/>
  <c r="AG27" s="1"/>
  <c r="AY27"/>
  <c r="AP27"/>
  <c r="AH27"/>
  <c r="AF27"/>
  <c r="C27"/>
  <c r="BJ26"/>
  <c r="AQ26" s="1"/>
  <c r="BI26"/>
  <c r="AP26" s="1"/>
  <c r="BG26"/>
  <c r="AO26" s="1"/>
  <c r="BD26"/>
  <c r="AM26" s="1"/>
  <c r="BB26"/>
  <c r="AI26" s="1"/>
  <c r="AZ26"/>
  <c r="AG26" s="1"/>
  <c r="AY26"/>
  <c r="AF26" s="1"/>
  <c r="AK26"/>
  <c r="AH26"/>
  <c r="C26"/>
  <c r="BJ25"/>
  <c r="AQ25" s="1"/>
  <c r="BI25"/>
  <c r="AP25" s="1"/>
  <c r="BG25"/>
  <c r="AO25" s="1"/>
  <c r="BD25"/>
  <c r="AK25" s="1"/>
  <c r="BB25"/>
  <c r="AI25" s="1"/>
  <c r="Z25" s="1"/>
  <c r="AZ25"/>
  <c r="AH25" s="1"/>
  <c r="AY25"/>
  <c r="AF25" s="1"/>
  <c r="AN25"/>
  <c r="AM25"/>
  <c r="AL25"/>
  <c r="C25"/>
  <c r="BJ24"/>
  <c r="AQ24" s="1"/>
  <c r="BI24"/>
  <c r="AP24" s="1"/>
  <c r="BG24"/>
  <c r="BD24"/>
  <c r="AM24" s="1"/>
  <c r="BB24"/>
  <c r="AI24" s="1"/>
  <c r="AZ24"/>
  <c r="AG24" s="1"/>
  <c r="AY24"/>
  <c r="AO24"/>
  <c r="AN24"/>
  <c r="AK24"/>
  <c r="AF24"/>
  <c r="C24"/>
  <c r="BJ23"/>
  <c r="AQ23" s="1"/>
  <c r="BI23"/>
  <c r="AP23" s="1"/>
  <c r="BG23"/>
  <c r="AO23" s="1"/>
  <c r="BD23"/>
  <c r="AK23" s="1"/>
  <c r="BB23"/>
  <c r="AI23" s="1"/>
  <c r="AZ23"/>
  <c r="AH23" s="1"/>
  <c r="AY23"/>
  <c r="AM23"/>
  <c r="AF23"/>
  <c r="C23"/>
  <c r="BJ22"/>
  <c r="AQ22" s="1"/>
  <c r="BI22"/>
  <c r="BG22"/>
  <c r="AN22" s="1"/>
  <c r="BD22"/>
  <c r="AM22" s="1"/>
  <c r="BB22"/>
  <c r="AI22" s="1"/>
  <c r="AZ22"/>
  <c r="AG22" s="1"/>
  <c r="AY22"/>
  <c r="AF22" s="1"/>
  <c r="AP22"/>
  <c r="AL22"/>
  <c r="AK22"/>
  <c r="AH22"/>
  <c r="C22"/>
  <c r="BJ21"/>
  <c r="AQ21" s="1"/>
  <c r="BI21"/>
  <c r="BG21"/>
  <c r="AO21" s="1"/>
  <c r="BD21"/>
  <c r="AK21" s="1"/>
  <c r="BB21"/>
  <c r="AI21" s="1"/>
  <c r="AZ21"/>
  <c r="AY21"/>
  <c r="AF21" s="1"/>
  <c r="AP21"/>
  <c r="AH21"/>
  <c r="AG21"/>
  <c r="C21"/>
  <c r="BJ20"/>
  <c r="AQ20" s="1"/>
  <c r="BI20"/>
  <c r="BG20"/>
  <c r="BD20"/>
  <c r="AM20" s="1"/>
  <c r="BB20"/>
  <c r="AI20" s="1"/>
  <c r="AZ20"/>
  <c r="AG20" s="1"/>
  <c r="AY20"/>
  <c r="AP20"/>
  <c r="AO20"/>
  <c r="AN20"/>
  <c r="AF20"/>
  <c r="C20"/>
  <c r="BJ19"/>
  <c r="AQ19" s="1"/>
  <c r="BI19"/>
  <c r="BG19"/>
  <c r="AO19" s="1"/>
  <c r="BD19"/>
  <c r="AK19" s="1"/>
  <c r="BB19"/>
  <c r="AI19" s="1"/>
  <c r="AZ19"/>
  <c r="AG19" s="1"/>
  <c r="AY19"/>
  <c r="AP19"/>
  <c r="AH19"/>
  <c r="AF19"/>
  <c r="C19"/>
  <c r="BJ18"/>
  <c r="AQ18" s="1"/>
  <c r="BI18"/>
  <c r="AP18" s="1"/>
  <c r="BG18"/>
  <c r="AO18" s="1"/>
  <c r="BD18"/>
  <c r="AM18" s="1"/>
  <c r="BB18"/>
  <c r="AI18" s="1"/>
  <c r="AZ18"/>
  <c r="AG18" s="1"/>
  <c r="AY18"/>
  <c r="AF18" s="1"/>
  <c r="AK18"/>
  <c r="AH18"/>
  <c r="C18"/>
  <c r="BJ17"/>
  <c r="AQ17" s="1"/>
  <c r="BI17"/>
  <c r="AP17" s="1"/>
  <c r="BG17"/>
  <c r="AO17" s="1"/>
  <c r="BD17"/>
  <c r="AK17" s="1"/>
  <c r="BB17"/>
  <c r="AI17" s="1"/>
  <c r="Z17" s="1"/>
  <c r="AZ17"/>
  <c r="AH17" s="1"/>
  <c r="AY17"/>
  <c r="AF17" s="1"/>
  <c r="AN17"/>
  <c r="AM17"/>
  <c r="AL17"/>
  <c r="C17"/>
  <c r="BJ16"/>
  <c r="AQ16" s="1"/>
  <c r="BI16"/>
  <c r="AP16" s="1"/>
  <c r="BG16"/>
  <c r="AO16" s="1"/>
  <c r="BD16"/>
  <c r="AM16" s="1"/>
  <c r="BB16"/>
  <c r="AI16" s="1"/>
  <c r="AZ16"/>
  <c r="AG16" s="1"/>
  <c r="AY16"/>
  <c r="AN16"/>
  <c r="AL16"/>
  <c r="AH16"/>
  <c r="AF16"/>
  <c r="C16"/>
  <c r="BJ15"/>
  <c r="AQ15" s="1"/>
  <c r="BI15"/>
  <c r="AP15" s="1"/>
  <c r="BG15"/>
  <c r="BD15"/>
  <c r="AK15" s="1"/>
  <c r="BB15"/>
  <c r="AI15" s="1"/>
  <c r="AZ15"/>
  <c r="AG15" s="1"/>
  <c r="AY15"/>
  <c r="AO15"/>
  <c r="AN15"/>
  <c r="AL15"/>
  <c r="AF15"/>
  <c r="C15"/>
  <c r="BJ14"/>
  <c r="AQ14" s="1"/>
  <c r="BI14"/>
  <c r="AP14" s="1"/>
  <c r="BG14"/>
  <c r="AO14" s="1"/>
  <c r="BD14"/>
  <c r="AM14" s="1"/>
  <c r="BB14"/>
  <c r="AI14" s="1"/>
  <c r="AZ14"/>
  <c r="AG14" s="1"/>
  <c r="AY14"/>
  <c r="AH14"/>
  <c r="AF14"/>
  <c r="C14"/>
  <c r="BJ13"/>
  <c r="AQ13" s="1"/>
  <c r="BI13"/>
  <c r="BG13"/>
  <c r="AN13" s="1"/>
  <c r="BD13"/>
  <c r="AK13" s="1"/>
  <c r="BB13"/>
  <c r="AI13" s="1"/>
  <c r="AZ13"/>
  <c r="AG13" s="1"/>
  <c r="AY13"/>
  <c r="AF13" s="1"/>
  <c r="AP13"/>
  <c r="AL13"/>
  <c r="AH13"/>
  <c r="C13"/>
  <c r="BJ12"/>
  <c r="AQ12" s="1"/>
  <c r="BI12"/>
  <c r="AP12" s="1"/>
  <c r="BG12"/>
  <c r="AO12" s="1"/>
  <c r="BD12"/>
  <c r="AM12" s="1"/>
  <c r="BB12"/>
  <c r="AI12" s="1"/>
  <c r="AZ12"/>
  <c r="AG12" s="1"/>
  <c r="AY12"/>
  <c r="AL12"/>
  <c r="AH12"/>
  <c r="AF12"/>
  <c r="C12"/>
  <c r="BJ11"/>
  <c r="AQ11" s="1"/>
  <c r="BI11"/>
  <c r="AP11" s="1"/>
  <c r="BG11"/>
  <c r="AO11" s="1"/>
  <c r="BD11"/>
  <c r="AK11" s="1"/>
  <c r="BB11"/>
  <c r="AI11" s="1"/>
  <c r="AZ11"/>
  <c r="AG11" s="1"/>
  <c r="AY11"/>
  <c r="AF11"/>
  <c r="BJ10"/>
  <c r="AQ10" s="1"/>
  <c r="BI10"/>
  <c r="AP10" s="1"/>
  <c r="BG10"/>
  <c r="AO10" s="1"/>
  <c r="BD10"/>
  <c r="AK10" s="1"/>
  <c r="BB10"/>
  <c r="AI10" s="1"/>
  <c r="AZ10"/>
  <c r="AH10" s="1"/>
  <c r="AY10"/>
  <c r="AF10" s="1"/>
  <c r="C10"/>
  <c r="BJ9"/>
  <c r="AQ9" s="1"/>
  <c r="BI9"/>
  <c r="AP9" s="1"/>
  <c r="BG9"/>
  <c r="AN9" s="1"/>
  <c r="BD9"/>
  <c r="AM9" s="1"/>
  <c r="BB9"/>
  <c r="AI9" s="1"/>
  <c r="AZ9"/>
  <c r="AG9" s="1"/>
  <c r="AY9"/>
  <c r="AF9" s="1"/>
  <c r="AL9"/>
  <c r="AK9"/>
  <c r="C9"/>
  <c r="AA5"/>
  <c r="BJ108" i="37"/>
  <c r="AQ108" s="1"/>
  <c r="BI108"/>
  <c r="AP108" s="1"/>
  <c r="BG108"/>
  <c r="AN108" s="1"/>
  <c r="BD108"/>
  <c r="AM108" s="1"/>
  <c r="BB108"/>
  <c r="AZ108"/>
  <c r="AG108" s="1"/>
  <c r="AY108"/>
  <c r="AF108" s="1"/>
  <c r="C108"/>
  <c r="BJ107"/>
  <c r="AQ107" s="1"/>
  <c r="BI107"/>
  <c r="AP107" s="1"/>
  <c r="BG107"/>
  <c r="AN107" s="1"/>
  <c r="BD107"/>
  <c r="AK107" s="1"/>
  <c r="BB107"/>
  <c r="AZ107"/>
  <c r="AH107" s="1"/>
  <c r="AY107"/>
  <c r="AF107" s="1"/>
  <c r="AL107"/>
  <c r="C107"/>
  <c r="BJ106"/>
  <c r="AQ106" s="1"/>
  <c r="BI106"/>
  <c r="AP106" s="1"/>
  <c r="BG106"/>
  <c r="AN106" s="1"/>
  <c r="BD106"/>
  <c r="AK106" s="1"/>
  <c r="BB106"/>
  <c r="AZ106"/>
  <c r="AG106" s="1"/>
  <c r="AY106"/>
  <c r="AF106" s="1"/>
  <c r="AH106"/>
  <c r="C106"/>
  <c r="BJ105"/>
  <c r="AQ105" s="1"/>
  <c r="BI105"/>
  <c r="AP105" s="1"/>
  <c r="BG105"/>
  <c r="AN105" s="1"/>
  <c r="BD105"/>
  <c r="AK105" s="1"/>
  <c r="BB105"/>
  <c r="AZ105"/>
  <c r="AH105" s="1"/>
  <c r="AY105"/>
  <c r="AF105" s="1"/>
  <c r="C105"/>
  <c r="BJ104"/>
  <c r="AQ104" s="1"/>
  <c r="BI104"/>
  <c r="AP104" s="1"/>
  <c r="BG104"/>
  <c r="AO104" s="1"/>
  <c r="BD104"/>
  <c r="AK104" s="1"/>
  <c r="BB104"/>
  <c r="AZ104"/>
  <c r="AH104" s="1"/>
  <c r="AY104"/>
  <c r="AF104" s="1"/>
  <c r="C104"/>
  <c r="BJ103"/>
  <c r="AQ103" s="1"/>
  <c r="BI103"/>
  <c r="AP103" s="1"/>
  <c r="BG103"/>
  <c r="AO103" s="1"/>
  <c r="BD103"/>
  <c r="AK103" s="1"/>
  <c r="BB103"/>
  <c r="AZ103"/>
  <c r="AH103" s="1"/>
  <c r="AY103"/>
  <c r="AF103" s="1"/>
  <c r="AN103"/>
  <c r="AG103"/>
  <c r="C103"/>
  <c r="BJ102"/>
  <c r="AQ102" s="1"/>
  <c r="BI102"/>
  <c r="AP102" s="1"/>
  <c r="BG102"/>
  <c r="AO102" s="1"/>
  <c r="BD102"/>
  <c r="AK102" s="1"/>
  <c r="BB102"/>
  <c r="AZ102"/>
  <c r="AH102" s="1"/>
  <c r="AY102"/>
  <c r="AF102" s="1"/>
  <c r="C102"/>
  <c r="BJ101"/>
  <c r="AQ101" s="1"/>
  <c r="BI101"/>
  <c r="AP101" s="1"/>
  <c r="BG101"/>
  <c r="AN101" s="1"/>
  <c r="BD101"/>
  <c r="AK101" s="1"/>
  <c r="BB101"/>
  <c r="AZ101"/>
  <c r="AG101" s="1"/>
  <c r="AA101" s="1"/>
  <c r="AY101"/>
  <c r="AF101" s="1"/>
  <c r="AL101"/>
  <c r="C101"/>
  <c r="BJ100"/>
  <c r="AQ100" s="1"/>
  <c r="BI100"/>
  <c r="AP100" s="1"/>
  <c r="BG100"/>
  <c r="AO100" s="1"/>
  <c r="BD100"/>
  <c r="AK100" s="1"/>
  <c r="BB100"/>
  <c r="AZ100"/>
  <c r="AH100" s="1"/>
  <c r="AY100"/>
  <c r="AM100"/>
  <c r="AF100"/>
  <c r="C100"/>
  <c r="BJ99"/>
  <c r="AQ99" s="1"/>
  <c r="BI99"/>
  <c r="AP99" s="1"/>
  <c r="BG99"/>
  <c r="AN99" s="1"/>
  <c r="BD99"/>
  <c r="AK99" s="1"/>
  <c r="BB99"/>
  <c r="AZ99"/>
  <c r="AG99" s="1"/>
  <c r="AA99" s="1"/>
  <c r="AY99"/>
  <c r="AF99" s="1"/>
  <c r="AL99"/>
  <c r="C99"/>
  <c r="BJ98"/>
  <c r="AQ98" s="1"/>
  <c r="BI98"/>
  <c r="AP98" s="1"/>
  <c r="BG98"/>
  <c r="AN98" s="1"/>
  <c r="BD98"/>
  <c r="AK98" s="1"/>
  <c r="BB98"/>
  <c r="AZ98"/>
  <c r="AG98" s="1"/>
  <c r="AA98" s="1"/>
  <c r="AY98"/>
  <c r="AF98" s="1"/>
  <c r="AL98"/>
  <c r="C98"/>
  <c r="BJ97"/>
  <c r="AQ97" s="1"/>
  <c r="BI97"/>
  <c r="AP97" s="1"/>
  <c r="BG97"/>
  <c r="AN97" s="1"/>
  <c r="BD97"/>
  <c r="AK97" s="1"/>
  <c r="BB97"/>
  <c r="AZ97"/>
  <c r="AG97" s="1"/>
  <c r="AY97"/>
  <c r="AF97" s="1"/>
  <c r="AO97"/>
  <c r="C97"/>
  <c r="BJ96"/>
  <c r="AQ96" s="1"/>
  <c r="BI96"/>
  <c r="AP96" s="1"/>
  <c r="BG96"/>
  <c r="AO96" s="1"/>
  <c r="BD96"/>
  <c r="AK96" s="1"/>
  <c r="BB96"/>
  <c r="AZ96"/>
  <c r="AH96" s="1"/>
  <c r="AY96"/>
  <c r="AF96" s="1"/>
  <c r="AN96"/>
  <c r="C96"/>
  <c r="BJ95"/>
  <c r="AQ95" s="1"/>
  <c r="BI95"/>
  <c r="AP95" s="1"/>
  <c r="BG95"/>
  <c r="AN95" s="1"/>
  <c r="BD95"/>
  <c r="AK95" s="1"/>
  <c r="BB95"/>
  <c r="AZ95"/>
  <c r="AH95" s="1"/>
  <c r="AY95"/>
  <c r="AF95" s="1"/>
  <c r="AL95"/>
  <c r="C95"/>
  <c r="BJ94"/>
  <c r="AQ94" s="1"/>
  <c r="BI94"/>
  <c r="AP94" s="1"/>
  <c r="BG94"/>
  <c r="AN94" s="1"/>
  <c r="BD94"/>
  <c r="AM94" s="1"/>
  <c r="BB94"/>
  <c r="AZ94"/>
  <c r="AG94" s="1"/>
  <c r="AY94"/>
  <c r="AF94" s="1"/>
  <c r="AO94"/>
  <c r="C94"/>
  <c r="BJ93"/>
  <c r="AQ93" s="1"/>
  <c r="BI93"/>
  <c r="AP93" s="1"/>
  <c r="BG93"/>
  <c r="AN93" s="1"/>
  <c r="BD93"/>
  <c r="AK93" s="1"/>
  <c r="BB93"/>
  <c r="AZ93"/>
  <c r="AH93" s="1"/>
  <c r="AY93"/>
  <c r="AF93" s="1"/>
  <c r="AM93"/>
  <c r="AG93"/>
  <c r="AA93" s="1"/>
  <c r="C93"/>
  <c r="BJ92"/>
  <c r="AQ92" s="1"/>
  <c r="BI92"/>
  <c r="AP92" s="1"/>
  <c r="BG92"/>
  <c r="AN92" s="1"/>
  <c r="BD92"/>
  <c r="AM92" s="1"/>
  <c r="BB92"/>
  <c r="AZ92"/>
  <c r="AG92" s="1"/>
  <c r="AY92"/>
  <c r="AF92" s="1"/>
  <c r="AO92"/>
  <c r="C92"/>
  <c r="BJ91"/>
  <c r="AQ91" s="1"/>
  <c r="BI91"/>
  <c r="AP91" s="1"/>
  <c r="BG91"/>
  <c r="AN91" s="1"/>
  <c r="BD91"/>
  <c r="AL91" s="1"/>
  <c r="BB91"/>
  <c r="AZ91"/>
  <c r="AH91" s="1"/>
  <c r="AY91"/>
  <c r="AF91" s="1"/>
  <c r="C91"/>
  <c r="BJ90"/>
  <c r="AQ90" s="1"/>
  <c r="BI90"/>
  <c r="AP90" s="1"/>
  <c r="BG90"/>
  <c r="AN90" s="1"/>
  <c r="BD90"/>
  <c r="AK90" s="1"/>
  <c r="BB90"/>
  <c r="AZ90"/>
  <c r="AH90" s="1"/>
  <c r="AY90"/>
  <c r="AF90" s="1"/>
  <c r="AM90"/>
  <c r="C90"/>
  <c r="BJ89"/>
  <c r="AQ89" s="1"/>
  <c r="BI89"/>
  <c r="BG89"/>
  <c r="AN89" s="1"/>
  <c r="BD89"/>
  <c r="AM89" s="1"/>
  <c r="BB89"/>
  <c r="AZ89"/>
  <c r="AH89" s="1"/>
  <c r="AY89"/>
  <c r="AF89" s="1"/>
  <c r="AP89"/>
  <c r="C89"/>
  <c r="BJ88"/>
  <c r="AQ88" s="1"/>
  <c r="BI88"/>
  <c r="AP88" s="1"/>
  <c r="BG88"/>
  <c r="AN88" s="1"/>
  <c r="BD88"/>
  <c r="AK88" s="1"/>
  <c r="BB88"/>
  <c r="AZ88"/>
  <c r="AG88" s="1"/>
  <c r="AA88" s="1"/>
  <c r="AY88"/>
  <c r="AF88" s="1"/>
  <c r="AM88"/>
  <c r="C88"/>
  <c r="BJ87"/>
  <c r="AQ87" s="1"/>
  <c r="BI87"/>
  <c r="AP87" s="1"/>
  <c r="BG87"/>
  <c r="AO87" s="1"/>
  <c r="BD87"/>
  <c r="AM87" s="1"/>
  <c r="BB87"/>
  <c r="AZ87"/>
  <c r="AG87" s="1"/>
  <c r="AY87"/>
  <c r="AF87" s="1"/>
  <c r="AL87"/>
  <c r="C87"/>
  <c r="BJ86"/>
  <c r="AQ86" s="1"/>
  <c r="BI86"/>
  <c r="AP86" s="1"/>
  <c r="BG86"/>
  <c r="AN86" s="1"/>
  <c r="BD86"/>
  <c r="AL86" s="1"/>
  <c r="BB86"/>
  <c r="AZ86"/>
  <c r="AG86" s="1"/>
  <c r="AY86"/>
  <c r="AF86" s="1"/>
  <c r="AM86"/>
  <c r="C86"/>
  <c r="BJ85"/>
  <c r="AQ85" s="1"/>
  <c r="BI85"/>
  <c r="AP85" s="1"/>
  <c r="BG85"/>
  <c r="AO85" s="1"/>
  <c r="BD85"/>
  <c r="AL85" s="1"/>
  <c r="BB85"/>
  <c r="AZ85"/>
  <c r="AG85" s="1"/>
  <c r="AY85"/>
  <c r="AF85" s="1"/>
  <c r="AM85"/>
  <c r="AK85"/>
  <c r="C85"/>
  <c r="BJ84"/>
  <c r="AQ84" s="1"/>
  <c r="BI84"/>
  <c r="AP84" s="1"/>
  <c r="BG84"/>
  <c r="AN84" s="1"/>
  <c r="BD84"/>
  <c r="AM84" s="1"/>
  <c r="BB84"/>
  <c r="AZ84"/>
  <c r="AH84" s="1"/>
  <c r="AY84"/>
  <c r="AF84" s="1"/>
  <c r="AL84"/>
  <c r="C84"/>
  <c r="BJ83"/>
  <c r="AQ83" s="1"/>
  <c r="BI83"/>
  <c r="AP83" s="1"/>
  <c r="BG83"/>
  <c r="AN83" s="1"/>
  <c r="BD83"/>
  <c r="AL83" s="1"/>
  <c r="BB83"/>
  <c r="AZ83"/>
  <c r="AG83" s="1"/>
  <c r="AY83"/>
  <c r="AF83" s="1"/>
  <c r="AM83"/>
  <c r="C83"/>
  <c r="BJ82"/>
  <c r="AQ82" s="1"/>
  <c r="BI82"/>
  <c r="AP82" s="1"/>
  <c r="BG82"/>
  <c r="AN82" s="1"/>
  <c r="BD82"/>
  <c r="AL82" s="1"/>
  <c r="BB82"/>
  <c r="AZ82"/>
  <c r="AH82" s="1"/>
  <c r="AY82"/>
  <c r="AF82" s="1"/>
  <c r="AM82"/>
  <c r="C82"/>
  <c r="BJ81"/>
  <c r="AQ81" s="1"/>
  <c r="BI81"/>
  <c r="AP81" s="1"/>
  <c r="BG81"/>
  <c r="AN81" s="1"/>
  <c r="BD81"/>
  <c r="AM81" s="1"/>
  <c r="BB81"/>
  <c r="AZ81"/>
  <c r="AG81" s="1"/>
  <c r="AY81"/>
  <c r="AF81" s="1"/>
  <c r="AK81"/>
  <c r="AH81"/>
  <c r="C81"/>
  <c r="BJ80"/>
  <c r="AQ80" s="1"/>
  <c r="BI80"/>
  <c r="AP80" s="1"/>
  <c r="BG80"/>
  <c r="AN80" s="1"/>
  <c r="BD80"/>
  <c r="AL80" s="1"/>
  <c r="BB80"/>
  <c r="AZ80"/>
  <c r="AG80" s="1"/>
  <c r="AA80" s="1"/>
  <c r="AY80"/>
  <c r="AF80" s="1"/>
  <c r="AK80"/>
  <c r="C80"/>
  <c r="BJ79"/>
  <c r="AQ79" s="1"/>
  <c r="BI79"/>
  <c r="AP79" s="1"/>
  <c r="BG79"/>
  <c r="AN79" s="1"/>
  <c r="BD79"/>
  <c r="AK79" s="1"/>
  <c r="BB79"/>
  <c r="AZ79"/>
  <c r="AH79" s="1"/>
  <c r="AY79"/>
  <c r="AF79" s="1"/>
  <c r="AM79"/>
  <c r="AL79"/>
  <c r="C79"/>
  <c r="BJ78"/>
  <c r="AQ78" s="1"/>
  <c r="BI78"/>
  <c r="AP78" s="1"/>
  <c r="BG78"/>
  <c r="AO78" s="1"/>
  <c r="BD78"/>
  <c r="AM78" s="1"/>
  <c r="BB78"/>
  <c r="AZ78"/>
  <c r="AG78" s="1"/>
  <c r="AY78"/>
  <c r="AF78" s="1"/>
  <c r="C78"/>
  <c r="BJ77"/>
  <c r="AQ77" s="1"/>
  <c r="BI77"/>
  <c r="AP77" s="1"/>
  <c r="BG77"/>
  <c r="AN77" s="1"/>
  <c r="BD77"/>
  <c r="AM77" s="1"/>
  <c r="BB77"/>
  <c r="AZ77"/>
  <c r="AH77" s="1"/>
  <c r="AY77"/>
  <c r="AF77" s="1"/>
  <c r="AO77"/>
  <c r="AK77"/>
  <c r="C77"/>
  <c r="BJ76"/>
  <c r="AQ76" s="1"/>
  <c r="BI76"/>
  <c r="AP76" s="1"/>
  <c r="BG76"/>
  <c r="AN76" s="1"/>
  <c r="BD76"/>
  <c r="AK76" s="1"/>
  <c r="BB76"/>
  <c r="AZ76"/>
  <c r="AG76" s="1"/>
  <c r="AY76"/>
  <c r="AF76" s="1"/>
  <c r="AM76"/>
  <c r="C76"/>
  <c r="BJ75"/>
  <c r="AQ75" s="1"/>
  <c r="BI75"/>
  <c r="AP75" s="1"/>
  <c r="BG75"/>
  <c r="AN75" s="1"/>
  <c r="BD75"/>
  <c r="AL75" s="1"/>
  <c r="BB75"/>
  <c r="AZ75"/>
  <c r="AH75" s="1"/>
  <c r="AY75"/>
  <c r="AF75" s="1"/>
  <c r="C75"/>
  <c r="BJ74"/>
  <c r="AQ74" s="1"/>
  <c r="BI74"/>
  <c r="AP74" s="1"/>
  <c r="BG74"/>
  <c r="AN74" s="1"/>
  <c r="BD74"/>
  <c r="AL74" s="1"/>
  <c r="BB74"/>
  <c r="AZ74"/>
  <c r="AH74" s="1"/>
  <c r="AY74"/>
  <c r="AF74" s="1"/>
  <c r="AM74"/>
  <c r="C74"/>
  <c r="BJ73"/>
  <c r="AQ73" s="1"/>
  <c r="BI73"/>
  <c r="AP73" s="1"/>
  <c r="BG73"/>
  <c r="AN73" s="1"/>
  <c r="BD73"/>
  <c r="AK73" s="1"/>
  <c r="BB73"/>
  <c r="AZ73"/>
  <c r="AH73" s="1"/>
  <c r="AY73"/>
  <c r="AF73" s="1"/>
  <c r="AM73"/>
  <c r="AG73"/>
  <c r="C73"/>
  <c r="BJ72"/>
  <c r="AQ72" s="1"/>
  <c r="BI72"/>
  <c r="AP72" s="1"/>
  <c r="BG72"/>
  <c r="AN72" s="1"/>
  <c r="BD72"/>
  <c r="AM72" s="1"/>
  <c r="BB72"/>
  <c r="AZ72"/>
  <c r="AG72" s="1"/>
  <c r="AY72"/>
  <c r="AF72" s="1"/>
  <c r="AK72"/>
  <c r="C72"/>
  <c r="BJ71"/>
  <c r="AQ71" s="1"/>
  <c r="BI71"/>
  <c r="AP71" s="1"/>
  <c r="BG71"/>
  <c r="AN71" s="1"/>
  <c r="BD71"/>
  <c r="AL71" s="1"/>
  <c r="BB71"/>
  <c r="AZ71"/>
  <c r="AH71" s="1"/>
  <c r="AY71"/>
  <c r="AF71" s="1"/>
  <c r="AO71"/>
  <c r="C71"/>
  <c r="BJ70"/>
  <c r="AQ70" s="1"/>
  <c r="BI70"/>
  <c r="AP70" s="1"/>
  <c r="BG70"/>
  <c r="AN70" s="1"/>
  <c r="BD70"/>
  <c r="AK70" s="1"/>
  <c r="BB70"/>
  <c r="AZ70"/>
  <c r="AH70" s="1"/>
  <c r="AY70"/>
  <c r="AF70" s="1"/>
  <c r="AM70"/>
  <c r="C70"/>
  <c r="BJ69"/>
  <c r="AQ69" s="1"/>
  <c r="BI69"/>
  <c r="AP69" s="1"/>
  <c r="BG69"/>
  <c r="AN69" s="1"/>
  <c r="BD69"/>
  <c r="AM69" s="1"/>
  <c r="BB69"/>
  <c r="AZ69"/>
  <c r="AH69" s="1"/>
  <c r="AY69"/>
  <c r="AF69" s="1"/>
  <c r="AO69"/>
  <c r="AK69"/>
  <c r="C69"/>
  <c r="BJ68"/>
  <c r="AQ68" s="1"/>
  <c r="BI68"/>
  <c r="AP68" s="1"/>
  <c r="BG68"/>
  <c r="AN68" s="1"/>
  <c r="BD68"/>
  <c r="AL68" s="1"/>
  <c r="BB68"/>
  <c r="AZ68"/>
  <c r="AH68" s="1"/>
  <c r="AY68"/>
  <c r="AF68" s="1"/>
  <c r="C68"/>
  <c r="BJ67"/>
  <c r="AQ67" s="1"/>
  <c r="BI67"/>
  <c r="AP67" s="1"/>
  <c r="BG67"/>
  <c r="AN67" s="1"/>
  <c r="BD67"/>
  <c r="AL67" s="1"/>
  <c r="BB67"/>
  <c r="AZ67"/>
  <c r="AH67" s="1"/>
  <c r="AY67"/>
  <c r="AF67" s="1"/>
  <c r="AM67"/>
  <c r="AK67"/>
  <c r="AG67"/>
  <c r="C67"/>
  <c r="BJ66"/>
  <c r="AQ66" s="1"/>
  <c r="BI66"/>
  <c r="AP66" s="1"/>
  <c r="BG66"/>
  <c r="AN66" s="1"/>
  <c r="BD66"/>
  <c r="AM66" s="1"/>
  <c r="BB66"/>
  <c r="AZ66"/>
  <c r="AG66" s="1"/>
  <c r="AA66" s="1"/>
  <c r="AY66"/>
  <c r="AF66" s="1"/>
  <c r="AK66"/>
  <c r="C66"/>
  <c r="BJ65"/>
  <c r="AQ65" s="1"/>
  <c r="BI65"/>
  <c r="AP65" s="1"/>
  <c r="BG65"/>
  <c r="AN65" s="1"/>
  <c r="BD65"/>
  <c r="AL65" s="1"/>
  <c r="BB65"/>
  <c r="AZ65"/>
  <c r="AH65" s="1"/>
  <c r="AY65"/>
  <c r="AF65" s="1"/>
  <c r="AO65"/>
  <c r="C65"/>
  <c r="BJ64"/>
  <c r="AQ64" s="1"/>
  <c r="BI64"/>
  <c r="AP64" s="1"/>
  <c r="BG64"/>
  <c r="AN64" s="1"/>
  <c r="BD64"/>
  <c r="AK64" s="1"/>
  <c r="BB64"/>
  <c r="AZ64"/>
  <c r="AH64" s="1"/>
  <c r="AY64"/>
  <c r="AF64" s="1"/>
  <c r="AM64"/>
  <c r="C64"/>
  <c r="BJ63"/>
  <c r="AQ63" s="1"/>
  <c r="BI63"/>
  <c r="AP63" s="1"/>
  <c r="BG63"/>
  <c r="AN63" s="1"/>
  <c r="BD63"/>
  <c r="AM63" s="1"/>
  <c r="BB63"/>
  <c r="AZ63"/>
  <c r="AH63" s="1"/>
  <c r="AY63"/>
  <c r="AF63" s="1"/>
  <c r="AG63"/>
  <c r="C63"/>
  <c r="BJ62"/>
  <c r="AQ62" s="1"/>
  <c r="BI62"/>
  <c r="AP62" s="1"/>
  <c r="BG62"/>
  <c r="AN62" s="1"/>
  <c r="BD62"/>
  <c r="AK62" s="1"/>
  <c r="BB62"/>
  <c r="AZ62"/>
  <c r="AG62" s="1"/>
  <c r="AY62"/>
  <c r="AF62" s="1"/>
  <c r="AM62"/>
  <c r="C62"/>
  <c r="BJ61"/>
  <c r="AQ61" s="1"/>
  <c r="BI61"/>
  <c r="AP61" s="1"/>
  <c r="BG61"/>
  <c r="AN61" s="1"/>
  <c r="BD61"/>
  <c r="AM61" s="1"/>
  <c r="BB61"/>
  <c r="AZ61"/>
  <c r="AH61" s="1"/>
  <c r="AY61"/>
  <c r="AF61" s="1"/>
  <c r="C61"/>
  <c r="BJ60"/>
  <c r="AQ60" s="1"/>
  <c r="BI60"/>
  <c r="AP60" s="1"/>
  <c r="BG60"/>
  <c r="AN60" s="1"/>
  <c r="BD60"/>
  <c r="AL60" s="1"/>
  <c r="BB60"/>
  <c r="AZ60"/>
  <c r="AG60" s="1"/>
  <c r="AY60"/>
  <c r="AF60" s="1"/>
  <c r="AM60"/>
  <c r="C60"/>
  <c r="BJ59"/>
  <c r="AQ59" s="1"/>
  <c r="BI59"/>
  <c r="AP59" s="1"/>
  <c r="BG59"/>
  <c r="AN59" s="1"/>
  <c r="BD59"/>
  <c r="AL59" s="1"/>
  <c r="BB59"/>
  <c r="AZ59"/>
  <c r="AH59" s="1"/>
  <c r="AY59"/>
  <c r="AF59" s="1"/>
  <c r="AM59"/>
  <c r="C59"/>
  <c r="BJ58"/>
  <c r="AQ58" s="1"/>
  <c r="BI58"/>
  <c r="AP58" s="1"/>
  <c r="BG58"/>
  <c r="AN58" s="1"/>
  <c r="BD58"/>
  <c r="AM58" s="1"/>
  <c r="BB58"/>
  <c r="AZ58"/>
  <c r="AG58" s="1"/>
  <c r="AY58"/>
  <c r="AF58" s="1"/>
  <c r="AL58"/>
  <c r="C58"/>
  <c r="BJ57"/>
  <c r="AQ57" s="1"/>
  <c r="BI57"/>
  <c r="AP57" s="1"/>
  <c r="BG57"/>
  <c r="AN57" s="1"/>
  <c r="BD57"/>
  <c r="AL57" s="1"/>
  <c r="BB57"/>
  <c r="AZ57"/>
  <c r="AH57" s="1"/>
  <c r="AY57"/>
  <c r="AF57" s="1"/>
  <c r="AM57"/>
  <c r="AK57"/>
  <c r="C57"/>
  <c r="BJ56"/>
  <c r="AQ56" s="1"/>
  <c r="BI56"/>
  <c r="AP56" s="1"/>
  <c r="BG56"/>
  <c r="AN56" s="1"/>
  <c r="BD56"/>
  <c r="AK56" s="1"/>
  <c r="BB56"/>
  <c r="AZ56"/>
  <c r="AH56" s="1"/>
  <c r="AY56"/>
  <c r="AF56" s="1"/>
  <c r="AM56"/>
  <c r="C56"/>
  <c r="BJ55"/>
  <c r="AQ55" s="1"/>
  <c r="BI55"/>
  <c r="AP55" s="1"/>
  <c r="BG55"/>
  <c r="AN55" s="1"/>
  <c r="BD55"/>
  <c r="AM55" s="1"/>
  <c r="BB55"/>
  <c r="AZ55"/>
  <c r="AH55" s="1"/>
  <c r="AY55"/>
  <c r="AF55" s="1"/>
  <c r="AO55"/>
  <c r="AK55"/>
  <c r="C55"/>
  <c r="BJ54"/>
  <c r="AQ54" s="1"/>
  <c r="BI54"/>
  <c r="AP54" s="1"/>
  <c r="BG54"/>
  <c r="AN54" s="1"/>
  <c r="BD54"/>
  <c r="AK54" s="1"/>
  <c r="BB54"/>
  <c r="AZ54"/>
  <c r="AG54" s="1"/>
  <c r="AY54"/>
  <c r="AF54" s="1"/>
  <c r="AO54"/>
  <c r="C54"/>
  <c r="BJ53"/>
  <c r="AQ53" s="1"/>
  <c r="BI53"/>
  <c r="AP53" s="1"/>
  <c r="BG53"/>
  <c r="AN53" s="1"/>
  <c r="BD53"/>
  <c r="AM53" s="1"/>
  <c r="BB53"/>
  <c r="AZ53"/>
  <c r="AH53" s="1"/>
  <c r="AY53"/>
  <c r="AF53" s="1"/>
  <c r="AL53"/>
  <c r="AK53"/>
  <c r="C53"/>
  <c r="BJ52"/>
  <c r="AQ52" s="1"/>
  <c r="BI52"/>
  <c r="AP52" s="1"/>
  <c r="BG52"/>
  <c r="AN52" s="1"/>
  <c r="BD52"/>
  <c r="AL52" s="1"/>
  <c r="BB52"/>
  <c r="AZ52"/>
  <c r="AG52" s="1"/>
  <c r="AY52"/>
  <c r="AF52" s="1"/>
  <c r="AO52"/>
  <c r="AH52"/>
  <c r="C52"/>
  <c r="BJ51"/>
  <c r="AQ51" s="1"/>
  <c r="BI51"/>
  <c r="AP51" s="1"/>
  <c r="BG51"/>
  <c r="AN51" s="1"/>
  <c r="BD51"/>
  <c r="AK51" s="1"/>
  <c r="BB51"/>
  <c r="AZ51"/>
  <c r="AH51" s="1"/>
  <c r="AY51"/>
  <c r="AF51" s="1"/>
  <c r="AM51"/>
  <c r="AL51"/>
  <c r="C51"/>
  <c r="BJ50"/>
  <c r="AQ50" s="1"/>
  <c r="BI50"/>
  <c r="AP50" s="1"/>
  <c r="BG50"/>
  <c r="AN50" s="1"/>
  <c r="BD50"/>
  <c r="AM50" s="1"/>
  <c r="BB50"/>
  <c r="AZ50"/>
  <c r="AG50" s="1"/>
  <c r="AY50"/>
  <c r="AF50" s="1"/>
  <c r="AO50"/>
  <c r="AK50"/>
  <c r="AH50"/>
  <c r="C50"/>
  <c r="BJ49"/>
  <c r="AQ49" s="1"/>
  <c r="BI49"/>
  <c r="AP49" s="1"/>
  <c r="BG49"/>
  <c r="AN49" s="1"/>
  <c r="BD49"/>
  <c r="AL49" s="1"/>
  <c r="BB49"/>
  <c r="AZ49"/>
  <c r="AG49" s="1"/>
  <c r="AA49" s="1"/>
  <c r="AY49"/>
  <c r="AF49" s="1"/>
  <c r="AM49"/>
  <c r="AK49"/>
  <c r="C49"/>
  <c r="BJ48"/>
  <c r="AQ48" s="1"/>
  <c r="BI48"/>
  <c r="AP48" s="1"/>
  <c r="BG48"/>
  <c r="AO48" s="1"/>
  <c r="BD48"/>
  <c r="AK48" s="1"/>
  <c r="BB48"/>
  <c r="AZ48"/>
  <c r="AG48" s="1"/>
  <c r="AY48"/>
  <c r="AF48" s="1"/>
  <c r="AM48"/>
  <c r="C48"/>
  <c r="BJ47"/>
  <c r="AQ47" s="1"/>
  <c r="BI47"/>
  <c r="AP47" s="1"/>
  <c r="BG47"/>
  <c r="AN47" s="1"/>
  <c r="BD47"/>
  <c r="AM47" s="1"/>
  <c r="BB47"/>
  <c r="AZ47"/>
  <c r="AG47" s="1"/>
  <c r="AA47" s="1"/>
  <c r="AY47"/>
  <c r="AF47" s="1"/>
  <c r="AK47"/>
  <c r="C47"/>
  <c r="BJ46"/>
  <c r="AQ46" s="1"/>
  <c r="BI46"/>
  <c r="AP46" s="1"/>
  <c r="BG46"/>
  <c r="AN46" s="1"/>
  <c r="BD46"/>
  <c r="AK46" s="1"/>
  <c r="BB46"/>
  <c r="AZ46"/>
  <c r="AH46" s="1"/>
  <c r="AY46"/>
  <c r="AF46" s="1"/>
  <c r="AO46"/>
  <c r="AM46"/>
  <c r="C46"/>
  <c r="BJ45"/>
  <c r="AQ45" s="1"/>
  <c r="BI45"/>
  <c r="AP45" s="1"/>
  <c r="BG45"/>
  <c r="AN45" s="1"/>
  <c r="BD45"/>
  <c r="AM45" s="1"/>
  <c r="BB45"/>
  <c r="AZ45"/>
  <c r="AH45" s="1"/>
  <c r="AY45"/>
  <c r="AF45" s="1"/>
  <c r="AL45"/>
  <c r="AK45"/>
  <c r="C45"/>
  <c r="BJ44"/>
  <c r="AQ44" s="1"/>
  <c r="BI44"/>
  <c r="AP44" s="1"/>
  <c r="BG44"/>
  <c r="AN44" s="1"/>
  <c r="BD44"/>
  <c r="AL44" s="1"/>
  <c r="BB44"/>
  <c r="AZ44"/>
  <c r="AH44" s="1"/>
  <c r="AY44"/>
  <c r="AF44" s="1"/>
  <c r="AG44"/>
  <c r="C44"/>
  <c r="BJ43"/>
  <c r="AQ43" s="1"/>
  <c r="BI43"/>
  <c r="AP43" s="1"/>
  <c r="BG43"/>
  <c r="AN43" s="1"/>
  <c r="BD43"/>
  <c r="AL43" s="1"/>
  <c r="BB43"/>
  <c r="AZ43"/>
  <c r="AH43" s="1"/>
  <c r="AY43"/>
  <c r="AF43" s="1"/>
  <c r="AM43"/>
  <c r="C43"/>
  <c r="BJ42"/>
  <c r="AQ42" s="1"/>
  <c r="BI42"/>
  <c r="AP42" s="1"/>
  <c r="BG42"/>
  <c r="AN42" s="1"/>
  <c r="BD42"/>
  <c r="AM42" s="1"/>
  <c r="BB42"/>
  <c r="AZ42"/>
  <c r="AG42" s="1"/>
  <c r="AA42" s="1"/>
  <c r="AY42"/>
  <c r="AF42" s="1"/>
  <c r="AK42"/>
  <c r="C42"/>
  <c r="BJ41"/>
  <c r="AQ41" s="1"/>
  <c r="BI41"/>
  <c r="AP41" s="1"/>
  <c r="BG41"/>
  <c r="AN41" s="1"/>
  <c r="BD41"/>
  <c r="AL41" s="1"/>
  <c r="BB41"/>
  <c r="AZ41"/>
  <c r="AH41" s="1"/>
  <c r="AY41"/>
  <c r="AF41" s="1"/>
  <c r="AO41"/>
  <c r="AG41"/>
  <c r="C41"/>
  <c r="BJ40"/>
  <c r="AQ40" s="1"/>
  <c r="BI40"/>
  <c r="AP40" s="1"/>
  <c r="BG40"/>
  <c r="AN40" s="1"/>
  <c r="BD40"/>
  <c r="AL40" s="1"/>
  <c r="BB40"/>
  <c r="AZ40"/>
  <c r="AH40" s="1"/>
  <c r="AY40"/>
  <c r="AF40" s="1"/>
  <c r="AM40"/>
  <c r="C40"/>
  <c r="BJ39"/>
  <c r="AQ39" s="1"/>
  <c r="BI39"/>
  <c r="AP39" s="1"/>
  <c r="BG39"/>
  <c r="AN39" s="1"/>
  <c r="BD39"/>
  <c r="AM39" s="1"/>
  <c r="BB39"/>
  <c r="AZ39"/>
  <c r="AH39" s="1"/>
  <c r="AY39"/>
  <c r="AF39" s="1"/>
  <c r="AG39"/>
  <c r="C39"/>
  <c r="BJ38"/>
  <c r="AQ38" s="1"/>
  <c r="BI38"/>
  <c r="AP38" s="1"/>
  <c r="BG38"/>
  <c r="AN38" s="1"/>
  <c r="BD38"/>
  <c r="AL38" s="1"/>
  <c r="BB38"/>
  <c r="AZ38"/>
  <c r="AG38" s="1"/>
  <c r="AY38"/>
  <c r="AF38" s="1"/>
  <c r="AM38"/>
  <c r="AH38"/>
  <c r="C38"/>
  <c r="BJ37"/>
  <c r="AQ37" s="1"/>
  <c r="BI37"/>
  <c r="AP37" s="1"/>
  <c r="BG37"/>
  <c r="AN37" s="1"/>
  <c r="BD37"/>
  <c r="AM37" s="1"/>
  <c r="BB37"/>
  <c r="AZ37"/>
  <c r="AH37" s="1"/>
  <c r="AY37"/>
  <c r="AF37" s="1"/>
  <c r="AL37"/>
  <c r="AG37"/>
  <c r="C37"/>
  <c r="BJ36"/>
  <c r="AQ36" s="1"/>
  <c r="BI36"/>
  <c r="AP36" s="1"/>
  <c r="BG36"/>
  <c r="AN36" s="1"/>
  <c r="BD36"/>
  <c r="AM36" s="1"/>
  <c r="BB36"/>
  <c r="AZ36"/>
  <c r="AH36" s="1"/>
  <c r="AY36"/>
  <c r="AF36" s="1"/>
  <c r="AL36"/>
  <c r="AG36"/>
  <c r="C36"/>
  <c r="BJ35"/>
  <c r="AQ35" s="1"/>
  <c r="BI35"/>
  <c r="AP35" s="1"/>
  <c r="BG35"/>
  <c r="AN35" s="1"/>
  <c r="BD35"/>
  <c r="AM35" s="1"/>
  <c r="BB35"/>
  <c r="AZ35"/>
  <c r="AG35" s="1"/>
  <c r="AY35"/>
  <c r="AF35" s="1"/>
  <c r="AO35"/>
  <c r="C35"/>
  <c r="BJ34"/>
  <c r="AQ34" s="1"/>
  <c r="BI34"/>
  <c r="AP34" s="1"/>
  <c r="BG34"/>
  <c r="AN34" s="1"/>
  <c r="BD34"/>
  <c r="AK34" s="1"/>
  <c r="BB34"/>
  <c r="AZ34"/>
  <c r="AH34" s="1"/>
  <c r="AY34"/>
  <c r="AF34" s="1"/>
  <c r="C34"/>
  <c r="BJ33"/>
  <c r="AQ33" s="1"/>
  <c r="BI33"/>
  <c r="AP33" s="1"/>
  <c r="BG33"/>
  <c r="AN33" s="1"/>
  <c r="BD33"/>
  <c r="AM33" s="1"/>
  <c r="BB33"/>
  <c r="AZ33"/>
  <c r="AH33" s="1"/>
  <c r="AY33"/>
  <c r="AF33" s="1"/>
  <c r="AL33"/>
  <c r="AK33"/>
  <c r="C33"/>
  <c r="BJ32"/>
  <c r="AQ32" s="1"/>
  <c r="BI32"/>
  <c r="AP32" s="1"/>
  <c r="BG32"/>
  <c r="AN32" s="1"/>
  <c r="BD32"/>
  <c r="AL32" s="1"/>
  <c r="BB32"/>
  <c r="AZ32"/>
  <c r="AH32" s="1"/>
  <c r="AY32"/>
  <c r="AF32" s="1"/>
  <c r="AG32"/>
  <c r="C32"/>
  <c r="BJ31"/>
  <c r="AQ31" s="1"/>
  <c r="BI31"/>
  <c r="AP31" s="1"/>
  <c r="BG31"/>
  <c r="AO31" s="1"/>
  <c r="BD31"/>
  <c r="AM31" s="1"/>
  <c r="BB31"/>
  <c r="AZ31"/>
  <c r="AG31" s="1"/>
  <c r="AY31"/>
  <c r="AF31" s="1"/>
  <c r="AL31"/>
  <c r="C31"/>
  <c r="BJ30"/>
  <c r="AQ30" s="1"/>
  <c r="BI30"/>
  <c r="AP30" s="1"/>
  <c r="BG30"/>
  <c r="AO30" s="1"/>
  <c r="BD30"/>
  <c r="AL30" s="1"/>
  <c r="BB30"/>
  <c r="AZ30"/>
  <c r="AH30" s="1"/>
  <c r="AY30"/>
  <c r="AF30"/>
  <c r="C30"/>
  <c r="BJ29"/>
  <c r="AQ29" s="1"/>
  <c r="BI29"/>
  <c r="AP29" s="1"/>
  <c r="BG29"/>
  <c r="AO29" s="1"/>
  <c r="BD29"/>
  <c r="AL29" s="1"/>
  <c r="BB29"/>
  <c r="AZ29"/>
  <c r="AG29" s="1"/>
  <c r="AY29"/>
  <c r="AF29" s="1"/>
  <c r="AM29"/>
  <c r="C29"/>
  <c r="BJ28"/>
  <c r="AQ28" s="1"/>
  <c r="BI28"/>
  <c r="AP28" s="1"/>
  <c r="BG28"/>
  <c r="AO28" s="1"/>
  <c r="BD28"/>
  <c r="AK28" s="1"/>
  <c r="BB28"/>
  <c r="AZ28"/>
  <c r="AG28" s="1"/>
  <c r="AY28"/>
  <c r="AF28" s="1"/>
  <c r="AM28"/>
  <c r="AL28"/>
  <c r="C28"/>
  <c r="BJ27"/>
  <c r="AQ27" s="1"/>
  <c r="BI27"/>
  <c r="AP27" s="1"/>
  <c r="BG27"/>
  <c r="AN27" s="1"/>
  <c r="BD27"/>
  <c r="AL27" s="1"/>
  <c r="BB27"/>
  <c r="AZ27"/>
  <c r="AG27" s="1"/>
  <c r="AY27"/>
  <c r="AF27" s="1"/>
  <c r="AK27"/>
  <c r="C27"/>
  <c r="BJ26"/>
  <c r="AQ26" s="1"/>
  <c r="BI26"/>
  <c r="AP26" s="1"/>
  <c r="BG26"/>
  <c r="AO26" s="1"/>
  <c r="BD26"/>
  <c r="AK26" s="1"/>
  <c r="BB26"/>
  <c r="AI26" s="1"/>
  <c r="AZ26"/>
  <c r="AG26" s="1"/>
  <c r="AY26"/>
  <c r="AF26" s="1"/>
  <c r="AM26"/>
  <c r="C26"/>
  <c r="BJ25"/>
  <c r="AQ25" s="1"/>
  <c r="BI25"/>
  <c r="AP25" s="1"/>
  <c r="BG25"/>
  <c r="AO25" s="1"/>
  <c r="BD25"/>
  <c r="AK25" s="1"/>
  <c r="BB25"/>
  <c r="AI25" s="1"/>
  <c r="AZ25"/>
  <c r="AH25" s="1"/>
  <c r="AY25"/>
  <c r="AF25" s="1"/>
  <c r="AM25"/>
  <c r="C25"/>
  <c r="BJ24"/>
  <c r="AQ24" s="1"/>
  <c r="BI24"/>
  <c r="AP24" s="1"/>
  <c r="BG24"/>
  <c r="AO24" s="1"/>
  <c r="BD24"/>
  <c r="AK24" s="1"/>
  <c r="BB24"/>
  <c r="AI24" s="1"/>
  <c r="AZ24"/>
  <c r="AH24" s="1"/>
  <c r="AY24"/>
  <c r="AF24" s="1"/>
  <c r="AM24"/>
  <c r="AG24"/>
  <c r="C24"/>
  <c r="BJ23"/>
  <c r="AQ23" s="1"/>
  <c r="BI23"/>
  <c r="AP23" s="1"/>
  <c r="BG23"/>
  <c r="AO23" s="1"/>
  <c r="BD23"/>
  <c r="AL23" s="1"/>
  <c r="BB23"/>
  <c r="AJ23" s="1"/>
  <c r="AZ23"/>
  <c r="AH23" s="1"/>
  <c r="AY23"/>
  <c r="AF23" s="1"/>
  <c r="AM23"/>
  <c r="AK23"/>
  <c r="C23"/>
  <c r="BJ22"/>
  <c r="AQ22" s="1"/>
  <c r="BI22"/>
  <c r="AP22" s="1"/>
  <c r="BG22"/>
  <c r="AO22" s="1"/>
  <c r="BD22"/>
  <c r="AK22" s="1"/>
  <c r="BB22"/>
  <c r="AI22" s="1"/>
  <c r="AZ22"/>
  <c r="AH22" s="1"/>
  <c r="AY22"/>
  <c r="AF22" s="1"/>
  <c r="C22"/>
  <c r="BJ21"/>
  <c r="AQ21" s="1"/>
  <c r="BI21"/>
  <c r="AP21" s="1"/>
  <c r="BG21"/>
  <c r="AN21" s="1"/>
  <c r="BD21"/>
  <c r="AK21" s="1"/>
  <c r="BB21"/>
  <c r="AI21" s="1"/>
  <c r="AZ21"/>
  <c r="AG21" s="1"/>
  <c r="AY21"/>
  <c r="AF21" s="1"/>
  <c r="AL21"/>
  <c r="AJ21"/>
  <c r="C21"/>
  <c r="BJ20"/>
  <c r="AQ20" s="1"/>
  <c r="BI20"/>
  <c r="AP20" s="1"/>
  <c r="BG20"/>
  <c r="AN20" s="1"/>
  <c r="BD20"/>
  <c r="AK20" s="1"/>
  <c r="BB20"/>
  <c r="AI20" s="1"/>
  <c r="AZ20"/>
  <c r="AH20" s="1"/>
  <c r="AY20"/>
  <c r="AF20" s="1"/>
  <c r="C20"/>
  <c r="BJ19"/>
  <c r="AQ19" s="1"/>
  <c r="BI19"/>
  <c r="AP19" s="1"/>
  <c r="BG19"/>
  <c r="AN19" s="1"/>
  <c r="BD19"/>
  <c r="AK19" s="1"/>
  <c r="BB19"/>
  <c r="AI19" s="1"/>
  <c r="AZ19"/>
  <c r="AG19" s="1"/>
  <c r="AY19"/>
  <c r="AF19" s="1"/>
  <c r="AL19"/>
  <c r="AJ19"/>
  <c r="C19"/>
  <c r="BJ18"/>
  <c r="AQ18" s="1"/>
  <c r="BI18"/>
  <c r="AP18" s="1"/>
  <c r="BG18"/>
  <c r="AO18" s="1"/>
  <c r="BD18"/>
  <c r="AK18" s="1"/>
  <c r="BB18"/>
  <c r="AI18" s="1"/>
  <c r="AZ18"/>
  <c r="AH18" s="1"/>
  <c r="AY18"/>
  <c r="AF18" s="1"/>
  <c r="C18"/>
  <c r="BJ17"/>
  <c r="AQ17" s="1"/>
  <c r="BI17"/>
  <c r="AP17" s="1"/>
  <c r="BG17"/>
  <c r="AN17" s="1"/>
  <c r="BD17"/>
  <c r="AK17" s="1"/>
  <c r="BB17"/>
  <c r="AI17" s="1"/>
  <c r="AZ17"/>
  <c r="AG17" s="1"/>
  <c r="AY17"/>
  <c r="AF17" s="1"/>
  <c r="AM17"/>
  <c r="AJ17"/>
  <c r="C17"/>
  <c r="BJ16"/>
  <c r="AQ16" s="1"/>
  <c r="BI16"/>
  <c r="BG16"/>
  <c r="AO16" s="1"/>
  <c r="BD16"/>
  <c r="AK16" s="1"/>
  <c r="BB16"/>
  <c r="AI16" s="1"/>
  <c r="AZ16"/>
  <c r="AH16" s="1"/>
  <c r="AY16"/>
  <c r="AF16" s="1"/>
  <c r="AP16"/>
  <c r="AG16"/>
  <c r="C16"/>
  <c r="BJ15"/>
  <c r="AQ15" s="1"/>
  <c r="BI15"/>
  <c r="AP15" s="1"/>
  <c r="BG15"/>
  <c r="AN15" s="1"/>
  <c r="BD15"/>
  <c r="AK15" s="1"/>
  <c r="BB15"/>
  <c r="AI15" s="1"/>
  <c r="AZ15"/>
  <c r="AG15" s="1"/>
  <c r="AY15"/>
  <c r="AF15" s="1"/>
  <c r="AL15"/>
  <c r="C15"/>
  <c r="BJ14"/>
  <c r="AQ14" s="1"/>
  <c r="BI14"/>
  <c r="AP14" s="1"/>
  <c r="BG14"/>
  <c r="AN14" s="1"/>
  <c r="BD14"/>
  <c r="AK14" s="1"/>
  <c r="BB14"/>
  <c r="AI14" s="1"/>
  <c r="AZ14"/>
  <c r="AH14" s="1"/>
  <c r="AY14"/>
  <c r="AF14" s="1"/>
  <c r="AM14"/>
  <c r="AL14"/>
  <c r="C14"/>
  <c r="BJ13"/>
  <c r="AQ13" s="1"/>
  <c r="BI13"/>
  <c r="AP13" s="1"/>
  <c r="BG13"/>
  <c r="AO13" s="1"/>
  <c r="BD13"/>
  <c r="AK13" s="1"/>
  <c r="BB13"/>
  <c r="AI13" s="1"/>
  <c r="AZ13"/>
  <c r="AG13" s="1"/>
  <c r="AY13"/>
  <c r="AF13" s="1"/>
  <c r="C13"/>
  <c r="BJ12"/>
  <c r="AQ12" s="1"/>
  <c r="BI12"/>
  <c r="AP12" s="1"/>
  <c r="BG12"/>
  <c r="AN12" s="1"/>
  <c r="BD12"/>
  <c r="AK12" s="1"/>
  <c r="BB12"/>
  <c r="AI12" s="1"/>
  <c r="AZ12"/>
  <c r="AH12" s="1"/>
  <c r="AY12"/>
  <c r="AF12" s="1"/>
  <c r="AM12"/>
  <c r="C12"/>
  <c r="BJ11"/>
  <c r="AQ11" s="1"/>
  <c r="BI11"/>
  <c r="AP11" s="1"/>
  <c r="BG11"/>
  <c r="AN11" s="1"/>
  <c r="BD11"/>
  <c r="AK11" s="1"/>
  <c r="BB11"/>
  <c r="AI11" s="1"/>
  <c r="AZ11"/>
  <c r="AG11" s="1"/>
  <c r="AY11"/>
  <c r="AF11" s="1"/>
  <c r="AL11"/>
  <c r="AJ11"/>
  <c r="BJ10"/>
  <c r="AQ10" s="1"/>
  <c r="BI10"/>
  <c r="AP10" s="1"/>
  <c r="BG10"/>
  <c r="BD10"/>
  <c r="BB10"/>
  <c r="AZ10"/>
  <c r="AY10"/>
  <c r="AF10" s="1"/>
  <c r="BJ9"/>
  <c r="AQ9" s="1"/>
  <c r="BI9"/>
  <c r="AP9" s="1"/>
  <c r="BG9"/>
  <c r="AN9" s="1"/>
  <c r="BD9"/>
  <c r="AK9" s="1"/>
  <c r="BB9"/>
  <c r="AI9" s="1"/>
  <c r="AZ9"/>
  <c r="AH9" s="1"/>
  <c r="AY9"/>
  <c r="AF9" s="1"/>
  <c r="C9"/>
  <c r="AA5"/>
  <c r="BJ108" i="33"/>
  <c r="AQ108" s="1"/>
  <c r="BI108"/>
  <c r="AP108" s="1"/>
  <c r="BG108"/>
  <c r="BD108"/>
  <c r="AM108" s="1"/>
  <c r="BB108"/>
  <c r="AI108" s="1"/>
  <c r="AZ108"/>
  <c r="AH108" s="1"/>
  <c r="AY108"/>
  <c r="AO108"/>
  <c r="AN108"/>
  <c r="AL108"/>
  <c r="AF108"/>
  <c r="C108"/>
  <c r="BJ107"/>
  <c r="AQ107" s="1"/>
  <c r="BI107"/>
  <c r="BG107"/>
  <c r="AO107" s="1"/>
  <c r="BD107"/>
  <c r="AK107" s="1"/>
  <c r="BB107"/>
  <c r="AZ107"/>
  <c r="AH107" s="1"/>
  <c r="AY107"/>
  <c r="AF107" s="1"/>
  <c r="AP107"/>
  <c r="AJ107"/>
  <c r="AI107"/>
  <c r="C107"/>
  <c r="BJ106"/>
  <c r="AQ106" s="1"/>
  <c r="BI106"/>
  <c r="AP106" s="1"/>
  <c r="BG106"/>
  <c r="AO106" s="1"/>
  <c r="BD106"/>
  <c r="AK106" s="1"/>
  <c r="BB106"/>
  <c r="AI106" s="1"/>
  <c r="Z106" s="1"/>
  <c r="AZ106"/>
  <c r="AG106" s="1"/>
  <c r="AA106" s="1"/>
  <c r="AY106"/>
  <c r="AF106" s="1"/>
  <c r="AN106"/>
  <c r="AM106"/>
  <c r="AL106"/>
  <c r="AH106"/>
  <c r="C106"/>
  <c r="BJ105"/>
  <c r="BI105"/>
  <c r="AP105" s="1"/>
  <c r="BG105"/>
  <c r="AO105" s="1"/>
  <c r="BD105"/>
  <c r="AK105" s="1"/>
  <c r="BB105"/>
  <c r="AZ105"/>
  <c r="AH105" s="1"/>
  <c r="AY105"/>
  <c r="AF105" s="1"/>
  <c r="AQ105"/>
  <c r="AJ105"/>
  <c r="AI105"/>
  <c r="AG105"/>
  <c r="C105"/>
  <c r="BJ104"/>
  <c r="BI104"/>
  <c r="BG104"/>
  <c r="AO104" s="1"/>
  <c r="BD104"/>
  <c r="AK104" s="1"/>
  <c r="BB104"/>
  <c r="AI104" s="1"/>
  <c r="AZ104"/>
  <c r="AY104"/>
  <c r="AF104" s="1"/>
  <c r="AQ104"/>
  <c r="AP104"/>
  <c r="AH104"/>
  <c r="AG104"/>
  <c r="C104"/>
  <c r="BJ103"/>
  <c r="AQ103" s="1"/>
  <c r="BI103"/>
  <c r="AP103" s="1"/>
  <c r="BG103"/>
  <c r="AO103" s="1"/>
  <c r="BD103"/>
  <c r="AK103" s="1"/>
  <c r="BB103"/>
  <c r="AI103" s="1"/>
  <c r="Z103" s="1"/>
  <c r="AZ103"/>
  <c r="AH103" s="1"/>
  <c r="AY103"/>
  <c r="AN103"/>
  <c r="AL103"/>
  <c r="AF103"/>
  <c r="C103"/>
  <c r="BJ102"/>
  <c r="AQ102" s="1"/>
  <c r="BI102"/>
  <c r="AP102" s="1"/>
  <c r="BG102"/>
  <c r="AO102" s="1"/>
  <c r="BD102"/>
  <c r="AK102" s="1"/>
  <c r="BB102"/>
  <c r="AZ102"/>
  <c r="AG102" s="1"/>
  <c r="AY102"/>
  <c r="AF102" s="1"/>
  <c r="AN102"/>
  <c r="AJ102"/>
  <c r="AI102"/>
  <c r="C102"/>
  <c r="BJ101"/>
  <c r="AQ101" s="1"/>
  <c r="BI101"/>
  <c r="AP101" s="1"/>
  <c r="BG101"/>
  <c r="AO101" s="1"/>
  <c r="BD101"/>
  <c r="AK101" s="1"/>
  <c r="BB101"/>
  <c r="AI101" s="1"/>
  <c r="AZ101"/>
  <c r="AH101" s="1"/>
  <c r="AY101"/>
  <c r="AM101"/>
  <c r="AL101"/>
  <c r="AG101"/>
  <c r="AF101"/>
  <c r="C101"/>
  <c r="BJ100"/>
  <c r="AQ100" s="1"/>
  <c r="BI100"/>
  <c r="AP100" s="1"/>
  <c r="BG100"/>
  <c r="AO100" s="1"/>
  <c r="BD100"/>
  <c r="AK100" s="1"/>
  <c r="BB100"/>
  <c r="AI100" s="1"/>
  <c r="AZ100"/>
  <c r="AG100" s="1"/>
  <c r="AY100"/>
  <c r="AF100" s="1"/>
  <c r="AL100"/>
  <c r="AJ100"/>
  <c r="C100"/>
  <c r="BJ99"/>
  <c r="BI99"/>
  <c r="AP99" s="1"/>
  <c r="BG99"/>
  <c r="AO99" s="1"/>
  <c r="BD99"/>
  <c r="AK99" s="1"/>
  <c r="BB99"/>
  <c r="AI99" s="1"/>
  <c r="AZ99"/>
  <c r="AY99"/>
  <c r="AF99" s="1"/>
  <c r="AQ99"/>
  <c r="AM99"/>
  <c r="AH99"/>
  <c r="AG99"/>
  <c r="C99"/>
  <c r="BJ98"/>
  <c r="AQ98" s="1"/>
  <c r="BI98"/>
  <c r="AP98" s="1"/>
  <c r="BG98"/>
  <c r="AO98" s="1"/>
  <c r="BD98"/>
  <c r="AK98" s="1"/>
  <c r="BB98"/>
  <c r="AI98" s="1"/>
  <c r="AZ98"/>
  <c r="AY98"/>
  <c r="AF98" s="1"/>
  <c r="AM98"/>
  <c r="AH98"/>
  <c r="AG98"/>
  <c r="C98"/>
  <c r="BJ97"/>
  <c r="AQ97" s="1"/>
  <c r="BI97"/>
  <c r="AP97" s="1"/>
  <c r="BG97"/>
  <c r="AO97" s="1"/>
  <c r="BD97"/>
  <c r="AK97" s="1"/>
  <c r="BB97"/>
  <c r="AI97" s="1"/>
  <c r="AZ97"/>
  <c r="AG97" s="1"/>
  <c r="AA97" s="1"/>
  <c r="AY97"/>
  <c r="AN97"/>
  <c r="AJ97"/>
  <c r="AF97"/>
  <c r="C97"/>
  <c r="BJ96"/>
  <c r="AQ96" s="1"/>
  <c r="BI96"/>
  <c r="BG96"/>
  <c r="AO96" s="1"/>
  <c r="BD96"/>
  <c r="AK96" s="1"/>
  <c r="BB96"/>
  <c r="AI96" s="1"/>
  <c r="AZ96"/>
  <c r="AH96" s="1"/>
  <c r="AY96"/>
  <c r="AF96" s="1"/>
  <c r="AP96"/>
  <c r="AJ96"/>
  <c r="AG96"/>
  <c r="C96"/>
  <c r="BJ95"/>
  <c r="AQ95" s="1"/>
  <c r="BI95"/>
  <c r="AP95" s="1"/>
  <c r="BG95"/>
  <c r="AO95" s="1"/>
  <c r="BD95"/>
  <c r="AK95" s="1"/>
  <c r="BB95"/>
  <c r="AI95" s="1"/>
  <c r="AZ95"/>
  <c r="AH95" s="1"/>
  <c r="AY95"/>
  <c r="AM95"/>
  <c r="AL95"/>
  <c r="AG95"/>
  <c r="AF95"/>
  <c r="C95"/>
  <c r="BJ94"/>
  <c r="AQ94" s="1"/>
  <c r="BI94"/>
  <c r="AP94" s="1"/>
  <c r="BG94"/>
  <c r="AO94" s="1"/>
  <c r="BD94"/>
  <c r="AK94" s="1"/>
  <c r="BB94"/>
  <c r="AI94" s="1"/>
  <c r="AZ94"/>
  <c r="AY94"/>
  <c r="AF94" s="1"/>
  <c r="AM94"/>
  <c r="AH94"/>
  <c r="AG94"/>
  <c r="C94"/>
  <c r="BJ93"/>
  <c r="AQ93" s="1"/>
  <c r="BI93"/>
  <c r="AP93" s="1"/>
  <c r="BG93"/>
  <c r="AO93" s="1"/>
  <c r="BD93"/>
  <c r="AK93" s="1"/>
  <c r="BB93"/>
  <c r="AI93" s="1"/>
  <c r="AZ93"/>
  <c r="AG93" s="1"/>
  <c r="AA93" s="1"/>
  <c r="AY93"/>
  <c r="AN93"/>
  <c r="AJ93"/>
  <c r="AF93"/>
  <c r="C93"/>
  <c r="BJ92"/>
  <c r="AQ92" s="1"/>
  <c r="BI92"/>
  <c r="BG92"/>
  <c r="AO92" s="1"/>
  <c r="BD92"/>
  <c r="AK92" s="1"/>
  <c r="BB92"/>
  <c r="AI92" s="1"/>
  <c r="AZ92"/>
  <c r="AH92" s="1"/>
  <c r="AY92"/>
  <c r="AF92" s="1"/>
  <c r="AP92"/>
  <c r="AJ92"/>
  <c r="AG92"/>
  <c r="C92"/>
  <c r="BJ91"/>
  <c r="AQ91" s="1"/>
  <c r="BI91"/>
  <c r="AP91" s="1"/>
  <c r="BG91"/>
  <c r="AO91" s="1"/>
  <c r="BD91"/>
  <c r="AK91" s="1"/>
  <c r="BB91"/>
  <c r="AI91" s="1"/>
  <c r="AZ91"/>
  <c r="AH91" s="1"/>
  <c r="AY91"/>
  <c r="AM91"/>
  <c r="AL91"/>
  <c r="AG91"/>
  <c r="AF91"/>
  <c r="C91"/>
  <c r="BJ90"/>
  <c r="AQ90" s="1"/>
  <c r="BI90"/>
  <c r="AP90" s="1"/>
  <c r="BG90"/>
  <c r="AO90" s="1"/>
  <c r="BD90"/>
  <c r="AK90" s="1"/>
  <c r="BB90"/>
  <c r="AI90" s="1"/>
  <c r="AZ90"/>
  <c r="AG90" s="1"/>
  <c r="AY90"/>
  <c r="AF90" s="1"/>
  <c r="AM90"/>
  <c r="AH90"/>
  <c r="C90"/>
  <c r="BJ89"/>
  <c r="AQ89" s="1"/>
  <c r="BI89"/>
  <c r="AP89" s="1"/>
  <c r="BG89"/>
  <c r="AO89" s="1"/>
  <c r="BD89"/>
  <c r="AK89" s="1"/>
  <c r="BB89"/>
  <c r="AI89" s="1"/>
  <c r="AZ89"/>
  <c r="AG89" s="1"/>
  <c r="AA89" s="1"/>
  <c r="AY89"/>
  <c r="AN89"/>
  <c r="AF89"/>
  <c r="C89"/>
  <c r="BJ88"/>
  <c r="AQ88" s="1"/>
  <c r="BI88"/>
  <c r="BG88"/>
  <c r="AO88" s="1"/>
  <c r="BD88"/>
  <c r="AK88" s="1"/>
  <c r="BB88"/>
  <c r="AI88" s="1"/>
  <c r="AZ88"/>
  <c r="AH88" s="1"/>
  <c r="AY88"/>
  <c r="AF88" s="1"/>
  <c r="AP88"/>
  <c r="AJ88"/>
  <c r="AG88"/>
  <c r="C88"/>
  <c r="BJ87"/>
  <c r="AQ87" s="1"/>
  <c r="BI87"/>
  <c r="AP87" s="1"/>
  <c r="BG87"/>
  <c r="AO87" s="1"/>
  <c r="BD87"/>
  <c r="AK87" s="1"/>
  <c r="BB87"/>
  <c r="AI87" s="1"/>
  <c r="AZ87"/>
  <c r="AH87" s="1"/>
  <c r="AY87"/>
  <c r="AM87"/>
  <c r="AL87"/>
  <c r="AG87"/>
  <c r="AF87"/>
  <c r="C87"/>
  <c r="BJ86"/>
  <c r="AQ86" s="1"/>
  <c r="BI86"/>
  <c r="AP86" s="1"/>
  <c r="BG86"/>
  <c r="AO86" s="1"/>
  <c r="BD86"/>
  <c r="AK86" s="1"/>
  <c r="BB86"/>
  <c r="AI86" s="1"/>
  <c r="AZ86"/>
  <c r="AG86" s="1"/>
  <c r="AY86"/>
  <c r="AF86" s="1"/>
  <c r="AM86"/>
  <c r="AH86"/>
  <c r="C86"/>
  <c r="BJ85"/>
  <c r="AQ85" s="1"/>
  <c r="BI85"/>
  <c r="AP85" s="1"/>
  <c r="BG85"/>
  <c r="AO85" s="1"/>
  <c r="BD85"/>
  <c r="AK85" s="1"/>
  <c r="BB85"/>
  <c r="AI85" s="1"/>
  <c r="AZ85"/>
  <c r="AG85" s="1"/>
  <c r="AA85" s="1"/>
  <c r="AY85"/>
  <c r="AN85"/>
  <c r="AF85"/>
  <c r="C85"/>
  <c r="BJ84"/>
  <c r="AQ84" s="1"/>
  <c r="BI84"/>
  <c r="BG84"/>
  <c r="AO84" s="1"/>
  <c r="BD84"/>
  <c r="AK84" s="1"/>
  <c r="BB84"/>
  <c r="AI84" s="1"/>
  <c r="AZ84"/>
  <c r="AH84" s="1"/>
  <c r="AY84"/>
  <c r="AF84" s="1"/>
  <c r="AP84"/>
  <c r="AJ84"/>
  <c r="AG84"/>
  <c r="C84"/>
  <c r="BJ83"/>
  <c r="AQ83" s="1"/>
  <c r="BI83"/>
  <c r="AP83" s="1"/>
  <c r="BG83"/>
  <c r="AO83" s="1"/>
  <c r="BD83"/>
  <c r="AK83" s="1"/>
  <c r="BB83"/>
  <c r="AI83" s="1"/>
  <c r="AZ83"/>
  <c r="AH83" s="1"/>
  <c r="AY83"/>
  <c r="AM83"/>
  <c r="AL83"/>
  <c r="AG83"/>
  <c r="AF83"/>
  <c r="C83"/>
  <c r="BJ82"/>
  <c r="AQ82" s="1"/>
  <c r="BI82"/>
  <c r="AP82" s="1"/>
  <c r="BG82"/>
  <c r="AO82" s="1"/>
  <c r="BD82"/>
  <c r="AK82" s="1"/>
  <c r="BB82"/>
  <c r="AI82" s="1"/>
  <c r="AZ82"/>
  <c r="AG82" s="1"/>
  <c r="AY82"/>
  <c r="AF82" s="1"/>
  <c r="AM82"/>
  <c r="AH82"/>
  <c r="C82"/>
  <c r="BJ81"/>
  <c r="AQ81" s="1"/>
  <c r="BI81"/>
  <c r="AP81" s="1"/>
  <c r="BG81"/>
  <c r="AO81" s="1"/>
  <c r="BD81"/>
  <c r="AK81" s="1"/>
  <c r="BB81"/>
  <c r="AI81" s="1"/>
  <c r="AZ81"/>
  <c r="AG81" s="1"/>
  <c r="AA81" s="1"/>
  <c r="AY81"/>
  <c r="AN81"/>
  <c r="AF81"/>
  <c r="C81"/>
  <c r="BJ80"/>
  <c r="AQ80" s="1"/>
  <c r="BI80"/>
  <c r="BG80"/>
  <c r="AO80" s="1"/>
  <c r="BD80"/>
  <c r="AK80" s="1"/>
  <c r="BB80"/>
  <c r="AI80" s="1"/>
  <c r="AZ80"/>
  <c r="AH80" s="1"/>
  <c r="AY80"/>
  <c r="AF80" s="1"/>
  <c r="AP80"/>
  <c r="AJ80"/>
  <c r="AG80"/>
  <c r="C80"/>
  <c r="BJ79"/>
  <c r="AQ79" s="1"/>
  <c r="BI79"/>
  <c r="AP79" s="1"/>
  <c r="BG79"/>
  <c r="AO79" s="1"/>
  <c r="BD79"/>
  <c r="AK79" s="1"/>
  <c r="BB79"/>
  <c r="AI79" s="1"/>
  <c r="AZ79"/>
  <c r="AH79" s="1"/>
  <c r="AY79"/>
  <c r="AM79"/>
  <c r="AL79"/>
  <c r="AG79"/>
  <c r="AF79"/>
  <c r="C79"/>
  <c r="BJ78"/>
  <c r="AQ78" s="1"/>
  <c r="BI78"/>
  <c r="AP78" s="1"/>
  <c r="BG78"/>
  <c r="AO78" s="1"/>
  <c r="BD78"/>
  <c r="AK78" s="1"/>
  <c r="BB78"/>
  <c r="AI78" s="1"/>
  <c r="AZ78"/>
  <c r="AG78" s="1"/>
  <c r="AY78"/>
  <c r="AF78" s="1"/>
  <c r="AM78"/>
  <c r="AH78"/>
  <c r="C78"/>
  <c r="BJ77"/>
  <c r="AQ77" s="1"/>
  <c r="BI77"/>
  <c r="AP77" s="1"/>
  <c r="BG77"/>
  <c r="AO77" s="1"/>
  <c r="BD77"/>
  <c r="AK77" s="1"/>
  <c r="BB77"/>
  <c r="AI77" s="1"/>
  <c r="AZ77"/>
  <c r="AG77" s="1"/>
  <c r="AA77" s="1"/>
  <c r="AY77"/>
  <c r="AN77"/>
  <c r="AF77"/>
  <c r="C77"/>
  <c r="BJ76"/>
  <c r="AQ76" s="1"/>
  <c r="BI76"/>
  <c r="BG76"/>
  <c r="AO76" s="1"/>
  <c r="BD76"/>
  <c r="AK76" s="1"/>
  <c r="BB76"/>
  <c r="AI76" s="1"/>
  <c r="AZ76"/>
  <c r="AH76" s="1"/>
  <c r="AY76"/>
  <c r="AF76" s="1"/>
  <c r="AP76"/>
  <c r="AJ76"/>
  <c r="AG76"/>
  <c r="C76"/>
  <c r="BJ75"/>
  <c r="AQ75" s="1"/>
  <c r="BI75"/>
  <c r="AP75" s="1"/>
  <c r="BG75"/>
  <c r="AO75" s="1"/>
  <c r="BD75"/>
  <c r="AK75" s="1"/>
  <c r="BB75"/>
  <c r="AI75" s="1"/>
  <c r="AZ75"/>
  <c r="AH75" s="1"/>
  <c r="AY75"/>
  <c r="AM75"/>
  <c r="AL75"/>
  <c r="AG75"/>
  <c r="AF75"/>
  <c r="C75"/>
  <c r="BJ74"/>
  <c r="AQ74" s="1"/>
  <c r="BI74"/>
  <c r="AP74" s="1"/>
  <c r="BG74"/>
  <c r="AO74" s="1"/>
  <c r="BD74"/>
  <c r="AK74" s="1"/>
  <c r="BB74"/>
  <c r="AI74" s="1"/>
  <c r="AZ74"/>
  <c r="AG74" s="1"/>
  <c r="AY74"/>
  <c r="AF74" s="1"/>
  <c r="AM74"/>
  <c r="AH74"/>
  <c r="C74"/>
  <c r="BJ73"/>
  <c r="AQ73" s="1"/>
  <c r="BI73"/>
  <c r="AP73" s="1"/>
  <c r="BG73"/>
  <c r="AO73" s="1"/>
  <c r="BD73"/>
  <c r="AK73" s="1"/>
  <c r="BB73"/>
  <c r="AI73" s="1"/>
  <c r="AZ73"/>
  <c r="AG73" s="1"/>
  <c r="AA73" s="1"/>
  <c r="AY73"/>
  <c r="AN73"/>
  <c r="AF73"/>
  <c r="C73"/>
  <c r="BJ72"/>
  <c r="AQ72" s="1"/>
  <c r="BI72"/>
  <c r="BG72"/>
  <c r="AO72" s="1"/>
  <c r="BD72"/>
  <c r="AK72" s="1"/>
  <c r="BB72"/>
  <c r="AI72" s="1"/>
  <c r="AZ72"/>
  <c r="AH72" s="1"/>
  <c r="AY72"/>
  <c r="AF72" s="1"/>
  <c r="AP72"/>
  <c r="AJ72"/>
  <c r="AG72"/>
  <c r="C72"/>
  <c r="BJ71"/>
  <c r="AQ71" s="1"/>
  <c r="BI71"/>
  <c r="AP71" s="1"/>
  <c r="BG71"/>
  <c r="AO71" s="1"/>
  <c r="BD71"/>
  <c r="AK71" s="1"/>
  <c r="BB71"/>
  <c r="AI71" s="1"/>
  <c r="AZ71"/>
  <c r="AH71" s="1"/>
  <c r="AY71"/>
  <c r="AM71"/>
  <c r="AL71"/>
  <c r="AG71"/>
  <c r="AF71"/>
  <c r="C71"/>
  <c r="BJ70"/>
  <c r="AQ70" s="1"/>
  <c r="BI70"/>
  <c r="AP70" s="1"/>
  <c r="BG70"/>
  <c r="AO70" s="1"/>
  <c r="BD70"/>
  <c r="AK70" s="1"/>
  <c r="BB70"/>
  <c r="AI70" s="1"/>
  <c r="AZ70"/>
  <c r="AG70" s="1"/>
  <c r="AY70"/>
  <c r="AF70" s="1"/>
  <c r="AM70"/>
  <c r="AH70"/>
  <c r="C70"/>
  <c r="BJ69"/>
  <c r="AQ69" s="1"/>
  <c r="BI69"/>
  <c r="AP69" s="1"/>
  <c r="BG69"/>
  <c r="AO69" s="1"/>
  <c r="BD69"/>
  <c r="AK69" s="1"/>
  <c r="BB69"/>
  <c r="AI69" s="1"/>
  <c r="AZ69"/>
  <c r="AG69" s="1"/>
  <c r="AA69" s="1"/>
  <c r="AY69"/>
  <c r="AN69"/>
  <c r="AF69"/>
  <c r="C69"/>
  <c r="BJ68"/>
  <c r="AQ68" s="1"/>
  <c r="BI68"/>
  <c r="BG68"/>
  <c r="AO68" s="1"/>
  <c r="BD68"/>
  <c r="AK68" s="1"/>
  <c r="BB68"/>
  <c r="AI68" s="1"/>
  <c r="AZ68"/>
  <c r="AH68" s="1"/>
  <c r="AY68"/>
  <c r="AF68" s="1"/>
  <c r="AP68"/>
  <c r="AJ68"/>
  <c r="AG68"/>
  <c r="C68"/>
  <c r="BJ67"/>
  <c r="AQ67" s="1"/>
  <c r="BI67"/>
  <c r="AP67" s="1"/>
  <c r="BG67"/>
  <c r="AO67" s="1"/>
  <c r="BD67"/>
  <c r="AK67" s="1"/>
  <c r="BB67"/>
  <c r="AI67" s="1"/>
  <c r="AZ67"/>
  <c r="AH67" s="1"/>
  <c r="AY67"/>
  <c r="AM67"/>
  <c r="AL67"/>
  <c r="AG67"/>
  <c r="AF67"/>
  <c r="C67"/>
  <c r="BJ66"/>
  <c r="AQ66" s="1"/>
  <c r="BI66"/>
  <c r="AP66" s="1"/>
  <c r="BG66"/>
  <c r="AO66" s="1"/>
  <c r="BD66"/>
  <c r="AK66" s="1"/>
  <c r="BB66"/>
  <c r="AI66" s="1"/>
  <c r="AZ66"/>
  <c r="AG66" s="1"/>
  <c r="AY66"/>
  <c r="AF66" s="1"/>
  <c r="AM66"/>
  <c r="AH66"/>
  <c r="C66"/>
  <c r="BJ65"/>
  <c r="AQ65" s="1"/>
  <c r="BI65"/>
  <c r="AP65" s="1"/>
  <c r="BG65"/>
  <c r="AO65" s="1"/>
  <c r="BD65"/>
  <c r="AK65" s="1"/>
  <c r="BB65"/>
  <c r="AI65" s="1"/>
  <c r="AZ65"/>
  <c r="AG65" s="1"/>
  <c r="AA65" s="1"/>
  <c r="AY65"/>
  <c r="AN65"/>
  <c r="AF65"/>
  <c r="C65"/>
  <c r="BJ64"/>
  <c r="AQ64" s="1"/>
  <c r="BI64"/>
  <c r="BG64"/>
  <c r="AO64" s="1"/>
  <c r="BD64"/>
  <c r="AK64" s="1"/>
  <c r="BB64"/>
  <c r="AI64" s="1"/>
  <c r="AZ64"/>
  <c r="AH64" s="1"/>
  <c r="AY64"/>
  <c r="AF64" s="1"/>
  <c r="AP64"/>
  <c r="AJ64"/>
  <c r="AG64"/>
  <c r="C64"/>
  <c r="BJ63"/>
  <c r="AQ63" s="1"/>
  <c r="BI63"/>
  <c r="AP63" s="1"/>
  <c r="BG63"/>
  <c r="AO63" s="1"/>
  <c r="BD63"/>
  <c r="AK63" s="1"/>
  <c r="BB63"/>
  <c r="AI63" s="1"/>
  <c r="AZ63"/>
  <c r="AH63" s="1"/>
  <c r="AY63"/>
  <c r="AM63"/>
  <c r="AL63"/>
  <c r="AG63"/>
  <c r="AF63"/>
  <c r="C63"/>
  <c r="BJ62"/>
  <c r="AQ62" s="1"/>
  <c r="BI62"/>
  <c r="AP62" s="1"/>
  <c r="BG62"/>
  <c r="AO62" s="1"/>
  <c r="BD62"/>
  <c r="AK62" s="1"/>
  <c r="BB62"/>
  <c r="AI62" s="1"/>
  <c r="AZ62"/>
  <c r="AG62" s="1"/>
  <c r="AY62"/>
  <c r="AF62" s="1"/>
  <c r="AM62"/>
  <c r="AH62"/>
  <c r="C62"/>
  <c r="BJ61"/>
  <c r="AQ61" s="1"/>
  <c r="BI61"/>
  <c r="AP61" s="1"/>
  <c r="BG61"/>
  <c r="AO61" s="1"/>
  <c r="BD61"/>
  <c r="AK61" s="1"/>
  <c r="BB61"/>
  <c r="AI61" s="1"/>
  <c r="AZ61"/>
  <c r="AG61" s="1"/>
  <c r="AA61" s="1"/>
  <c r="AY61"/>
  <c r="AN61"/>
  <c r="AF61"/>
  <c r="C61"/>
  <c r="BJ60"/>
  <c r="AQ60" s="1"/>
  <c r="BI60"/>
  <c r="BG60"/>
  <c r="AO60" s="1"/>
  <c r="BD60"/>
  <c r="AK60" s="1"/>
  <c r="BB60"/>
  <c r="AI60" s="1"/>
  <c r="AZ60"/>
  <c r="AH60" s="1"/>
  <c r="AY60"/>
  <c r="AF60" s="1"/>
  <c r="AP60"/>
  <c r="AJ60"/>
  <c r="AG60"/>
  <c r="C60"/>
  <c r="BJ59"/>
  <c r="AQ59" s="1"/>
  <c r="BI59"/>
  <c r="AP59" s="1"/>
  <c r="BG59"/>
  <c r="AO59" s="1"/>
  <c r="BD59"/>
  <c r="AK59" s="1"/>
  <c r="BB59"/>
  <c r="AI59" s="1"/>
  <c r="AZ59"/>
  <c r="AH59" s="1"/>
  <c r="AY59"/>
  <c r="AM59"/>
  <c r="AL59"/>
  <c r="AG59"/>
  <c r="AF59"/>
  <c r="C59"/>
  <c r="BJ58"/>
  <c r="AQ58" s="1"/>
  <c r="BI58"/>
  <c r="AP58" s="1"/>
  <c r="BG58"/>
  <c r="AO58" s="1"/>
  <c r="BD58"/>
  <c r="AK58" s="1"/>
  <c r="BB58"/>
  <c r="AI58" s="1"/>
  <c r="AZ58"/>
  <c r="AG58" s="1"/>
  <c r="AY58"/>
  <c r="AF58" s="1"/>
  <c r="AM58"/>
  <c r="AH58"/>
  <c r="C58"/>
  <c r="BJ57"/>
  <c r="AQ57" s="1"/>
  <c r="BI57"/>
  <c r="AP57" s="1"/>
  <c r="BG57"/>
  <c r="AO57" s="1"/>
  <c r="BD57"/>
  <c r="AK57" s="1"/>
  <c r="BB57"/>
  <c r="AI57" s="1"/>
  <c r="AZ57"/>
  <c r="AG57" s="1"/>
  <c r="AA57" s="1"/>
  <c r="AY57"/>
  <c r="AN57"/>
  <c r="AF57"/>
  <c r="C57"/>
  <c r="BJ56"/>
  <c r="AQ56" s="1"/>
  <c r="BI56"/>
  <c r="BG56"/>
  <c r="AO56" s="1"/>
  <c r="BD56"/>
  <c r="AK56" s="1"/>
  <c r="BB56"/>
  <c r="AI56" s="1"/>
  <c r="AZ56"/>
  <c r="AH56" s="1"/>
  <c r="AY56"/>
  <c r="AF56" s="1"/>
  <c r="AP56"/>
  <c r="AJ56"/>
  <c r="AG56"/>
  <c r="C56"/>
  <c r="BJ55"/>
  <c r="AQ55" s="1"/>
  <c r="BI55"/>
  <c r="AP55" s="1"/>
  <c r="BG55"/>
  <c r="AO55" s="1"/>
  <c r="BD55"/>
  <c r="AK55" s="1"/>
  <c r="BB55"/>
  <c r="AI55" s="1"/>
  <c r="AZ55"/>
  <c r="AH55" s="1"/>
  <c r="AY55"/>
  <c r="AM55"/>
  <c r="AL55"/>
  <c r="AG55"/>
  <c r="AF55"/>
  <c r="C55"/>
  <c r="BJ54"/>
  <c r="AQ54" s="1"/>
  <c r="BI54"/>
  <c r="AP54" s="1"/>
  <c r="BG54"/>
  <c r="AO54" s="1"/>
  <c r="BD54"/>
  <c r="AK54" s="1"/>
  <c r="BB54"/>
  <c r="AI54" s="1"/>
  <c r="AZ54"/>
  <c r="AG54" s="1"/>
  <c r="AY54"/>
  <c r="AF54" s="1"/>
  <c r="AM54"/>
  <c r="AH54"/>
  <c r="C54"/>
  <c r="BJ53"/>
  <c r="AQ53" s="1"/>
  <c r="BI53"/>
  <c r="AP53" s="1"/>
  <c r="BG53"/>
  <c r="AO53" s="1"/>
  <c r="BD53"/>
  <c r="AK53" s="1"/>
  <c r="BB53"/>
  <c r="AI53" s="1"/>
  <c r="AZ53"/>
  <c r="AG53" s="1"/>
  <c r="AA53" s="1"/>
  <c r="AY53"/>
  <c r="AN53"/>
  <c r="AF53"/>
  <c r="C53"/>
  <c r="BJ52"/>
  <c r="AQ52" s="1"/>
  <c r="BI52"/>
  <c r="BG52"/>
  <c r="AO52" s="1"/>
  <c r="BD52"/>
  <c r="AK52" s="1"/>
  <c r="BB52"/>
  <c r="AI52" s="1"/>
  <c r="AZ52"/>
  <c r="AH52" s="1"/>
  <c r="AY52"/>
  <c r="AF52" s="1"/>
  <c r="AP52"/>
  <c r="AJ52"/>
  <c r="AG52"/>
  <c r="C52"/>
  <c r="BJ51"/>
  <c r="AQ51" s="1"/>
  <c r="BI51"/>
  <c r="AP51" s="1"/>
  <c r="BG51"/>
  <c r="AO51" s="1"/>
  <c r="BD51"/>
  <c r="AK51" s="1"/>
  <c r="BB51"/>
  <c r="AI51" s="1"/>
  <c r="AZ51"/>
  <c r="AH51" s="1"/>
  <c r="AY51"/>
  <c r="AM51"/>
  <c r="AL51"/>
  <c r="AG51"/>
  <c r="AF51"/>
  <c r="C51"/>
  <c r="BJ50"/>
  <c r="AQ50" s="1"/>
  <c r="BI50"/>
  <c r="AP50" s="1"/>
  <c r="BG50"/>
  <c r="AO50" s="1"/>
  <c r="BD50"/>
  <c r="AK50" s="1"/>
  <c r="BB50"/>
  <c r="AI50" s="1"/>
  <c r="AZ50"/>
  <c r="AG50" s="1"/>
  <c r="AY50"/>
  <c r="AF50" s="1"/>
  <c r="AM50"/>
  <c r="AH50"/>
  <c r="C50"/>
  <c r="BJ49"/>
  <c r="AQ49" s="1"/>
  <c r="BI49"/>
  <c r="AP49" s="1"/>
  <c r="BG49"/>
  <c r="AO49" s="1"/>
  <c r="BD49"/>
  <c r="AK49" s="1"/>
  <c r="BB49"/>
  <c r="AI49" s="1"/>
  <c r="AZ49"/>
  <c r="AG49" s="1"/>
  <c r="AA49" s="1"/>
  <c r="AY49"/>
  <c r="AN49"/>
  <c r="AF49"/>
  <c r="C49"/>
  <c r="BJ48"/>
  <c r="AQ48" s="1"/>
  <c r="BI48"/>
  <c r="BG48"/>
  <c r="AO48" s="1"/>
  <c r="BD48"/>
  <c r="AK48" s="1"/>
  <c r="BB48"/>
  <c r="AI48" s="1"/>
  <c r="AZ48"/>
  <c r="AH48" s="1"/>
  <c r="AY48"/>
  <c r="AF48" s="1"/>
  <c r="AP48"/>
  <c r="AJ48"/>
  <c r="AG48"/>
  <c r="C48"/>
  <c r="BJ47"/>
  <c r="AQ47" s="1"/>
  <c r="BI47"/>
  <c r="AP47" s="1"/>
  <c r="BG47"/>
  <c r="AO47" s="1"/>
  <c r="BD47"/>
  <c r="AK47" s="1"/>
  <c r="BB47"/>
  <c r="AI47" s="1"/>
  <c r="AZ47"/>
  <c r="AH47" s="1"/>
  <c r="AY47"/>
  <c r="AM47"/>
  <c r="AL47"/>
  <c r="AG47"/>
  <c r="AF47"/>
  <c r="C47"/>
  <c r="BJ46"/>
  <c r="AQ46" s="1"/>
  <c r="BI46"/>
  <c r="AP46" s="1"/>
  <c r="BG46"/>
  <c r="AO46" s="1"/>
  <c r="BD46"/>
  <c r="AK46" s="1"/>
  <c r="BB46"/>
  <c r="AI46" s="1"/>
  <c r="AZ46"/>
  <c r="AG46" s="1"/>
  <c r="AY46"/>
  <c r="AF46" s="1"/>
  <c r="AM46"/>
  <c r="AH46"/>
  <c r="C46"/>
  <c r="BJ45"/>
  <c r="AQ45" s="1"/>
  <c r="BI45"/>
  <c r="AP45" s="1"/>
  <c r="BG45"/>
  <c r="AO45" s="1"/>
  <c r="BD45"/>
  <c r="AK45" s="1"/>
  <c r="BB45"/>
  <c r="AI45" s="1"/>
  <c r="AZ45"/>
  <c r="AG45" s="1"/>
  <c r="AA45" s="1"/>
  <c r="AY45"/>
  <c r="AN45"/>
  <c r="AF45"/>
  <c r="C45"/>
  <c r="BJ44"/>
  <c r="AQ44" s="1"/>
  <c r="BI44"/>
  <c r="BG44"/>
  <c r="AO44" s="1"/>
  <c r="BD44"/>
  <c r="AK44" s="1"/>
  <c r="BB44"/>
  <c r="AI44" s="1"/>
  <c r="AZ44"/>
  <c r="AH44" s="1"/>
  <c r="AY44"/>
  <c r="AF44" s="1"/>
  <c r="AP44"/>
  <c r="AJ44"/>
  <c r="AG44"/>
  <c r="C44"/>
  <c r="BJ43"/>
  <c r="AQ43" s="1"/>
  <c r="BI43"/>
  <c r="AP43" s="1"/>
  <c r="BG43"/>
  <c r="AO43" s="1"/>
  <c r="BD43"/>
  <c r="AK43" s="1"/>
  <c r="BB43"/>
  <c r="AI43" s="1"/>
  <c r="AZ43"/>
  <c r="AH43" s="1"/>
  <c r="AY43"/>
  <c r="AM43"/>
  <c r="AL43"/>
  <c r="AG43"/>
  <c r="AF43"/>
  <c r="C43"/>
  <c r="BJ42"/>
  <c r="AQ42" s="1"/>
  <c r="BI42"/>
  <c r="AP42" s="1"/>
  <c r="BG42"/>
  <c r="AO42" s="1"/>
  <c r="BD42"/>
  <c r="AK42" s="1"/>
  <c r="BB42"/>
  <c r="AI42" s="1"/>
  <c r="AZ42"/>
  <c r="AG42" s="1"/>
  <c r="AY42"/>
  <c r="AF42" s="1"/>
  <c r="AM42"/>
  <c r="AH42"/>
  <c r="C42"/>
  <c r="BJ41"/>
  <c r="AQ41" s="1"/>
  <c r="BI41"/>
  <c r="AP41" s="1"/>
  <c r="BG41"/>
  <c r="AO41" s="1"/>
  <c r="BD41"/>
  <c r="AK41" s="1"/>
  <c r="BB41"/>
  <c r="AI41" s="1"/>
  <c r="AZ41"/>
  <c r="AG41" s="1"/>
  <c r="AA41" s="1"/>
  <c r="AY41"/>
  <c r="AN41"/>
  <c r="AF41"/>
  <c r="C41"/>
  <c r="BJ40"/>
  <c r="AQ40" s="1"/>
  <c r="BI40"/>
  <c r="BG40"/>
  <c r="AO40" s="1"/>
  <c r="BD40"/>
  <c r="AK40" s="1"/>
  <c r="BB40"/>
  <c r="AI40" s="1"/>
  <c r="AZ40"/>
  <c r="AH40" s="1"/>
  <c r="AY40"/>
  <c r="AF40" s="1"/>
  <c r="AP40"/>
  <c r="AJ40"/>
  <c r="AG40"/>
  <c r="C40"/>
  <c r="BJ39"/>
  <c r="AQ39" s="1"/>
  <c r="BI39"/>
  <c r="AP39" s="1"/>
  <c r="BG39"/>
  <c r="AO39" s="1"/>
  <c r="BD39"/>
  <c r="AK39" s="1"/>
  <c r="BB39"/>
  <c r="AI39" s="1"/>
  <c r="AZ39"/>
  <c r="AH39" s="1"/>
  <c r="AY39"/>
  <c r="AM39"/>
  <c r="AG39"/>
  <c r="AF39"/>
  <c r="C39"/>
  <c r="BJ38"/>
  <c r="AQ38" s="1"/>
  <c r="BI38"/>
  <c r="AP38" s="1"/>
  <c r="BG38"/>
  <c r="AO38" s="1"/>
  <c r="BD38"/>
  <c r="AK38" s="1"/>
  <c r="BB38"/>
  <c r="AI38" s="1"/>
  <c r="AZ38"/>
  <c r="AG38" s="1"/>
  <c r="AY38"/>
  <c r="AF38" s="1"/>
  <c r="AH38"/>
  <c r="C38"/>
  <c r="BJ37"/>
  <c r="AQ37" s="1"/>
  <c r="BI37"/>
  <c r="AP37" s="1"/>
  <c r="BG37"/>
  <c r="AO37" s="1"/>
  <c r="BD37"/>
  <c r="AK37" s="1"/>
  <c r="BB37"/>
  <c r="AI37" s="1"/>
  <c r="AZ37"/>
  <c r="AG37" s="1"/>
  <c r="AA37" s="1"/>
  <c r="AY37"/>
  <c r="AN37"/>
  <c r="AF37"/>
  <c r="C37"/>
  <c r="BJ36"/>
  <c r="AQ36" s="1"/>
  <c r="BI36"/>
  <c r="BG36"/>
  <c r="AO36" s="1"/>
  <c r="BD36"/>
  <c r="AK36" s="1"/>
  <c r="BB36"/>
  <c r="AI36" s="1"/>
  <c r="AZ36"/>
  <c r="AH36" s="1"/>
  <c r="AY36"/>
  <c r="AF36" s="1"/>
  <c r="AP36"/>
  <c r="AG36"/>
  <c r="C36"/>
  <c r="BJ35"/>
  <c r="AQ35" s="1"/>
  <c r="BI35"/>
  <c r="AP35" s="1"/>
  <c r="BG35"/>
  <c r="AO35" s="1"/>
  <c r="BD35"/>
  <c r="AK35" s="1"/>
  <c r="BB35"/>
  <c r="AI35" s="1"/>
  <c r="AZ35"/>
  <c r="AH35" s="1"/>
  <c r="AY35"/>
  <c r="AM35"/>
  <c r="AG35"/>
  <c r="AF35"/>
  <c r="C35"/>
  <c r="BJ34"/>
  <c r="AQ34" s="1"/>
  <c r="BI34"/>
  <c r="AP34" s="1"/>
  <c r="BG34"/>
  <c r="AO34" s="1"/>
  <c r="BD34"/>
  <c r="AK34" s="1"/>
  <c r="BB34"/>
  <c r="AI34" s="1"/>
  <c r="AZ34"/>
  <c r="AG34" s="1"/>
  <c r="AY34"/>
  <c r="AF34" s="1"/>
  <c r="AM34"/>
  <c r="AH34"/>
  <c r="C34"/>
  <c r="BJ33"/>
  <c r="AQ33" s="1"/>
  <c r="BI33"/>
  <c r="AP33" s="1"/>
  <c r="BG33"/>
  <c r="AO33" s="1"/>
  <c r="BD33"/>
  <c r="AK33" s="1"/>
  <c r="BB33"/>
  <c r="AI33" s="1"/>
  <c r="AZ33"/>
  <c r="AG33" s="1"/>
  <c r="AA33" s="1"/>
  <c r="AY33"/>
  <c r="AN33"/>
  <c r="AF33"/>
  <c r="C33"/>
  <c r="BJ32"/>
  <c r="AQ32" s="1"/>
  <c r="BI32"/>
  <c r="BG32"/>
  <c r="AO32" s="1"/>
  <c r="BD32"/>
  <c r="AK32" s="1"/>
  <c r="BB32"/>
  <c r="AI32" s="1"/>
  <c r="AZ32"/>
  <c r="AH32" s="1"/>
  <c r="AY32"/>
  <c r="AF32" s="1"/>
  <c r="AP32"/>
  <c r="AJ32"/>
  <c r="AG32"/>
  <c r="C32"/>
  <c r="BJ31"/>
  <c r="AQ31" s="1"/>
  <c r="BI31"/>
  <c r="AP31" s="1"/>
  <c r="BG31"/>
  <c r="AO31" s="1"/>
  <c r="BD31"/>
  <c r="AK31" s="1"/>
  <c r="BB31"/>
  <c r="AI31" s="1"/>
  <c r="AZ31"/>
  <c r="AG31" s="1"/>
  <c r="AY31"/>
  <c r="AF31" s="1"/>
  <c r="AM31"/>
  <c r="AL31"/>
  <c r="C31"/>
  <c r="BJ30"/>
  <c r="AQ30" s="1"/>
  <c r="BI30"/>
  <c r="BG30"/>
  <c r="AO30" s="1"/>
  <c r="BD30"/>
  <c r="AK30" s="1"/>
  <c r="BB30"/>
  <c r="AI30" s="1"/>
  <c r="AZ30"/>
  <c r="AY30"/>
  <c r="AF30" s="1"/>
  <c r="AP30"/>
  <c r="AN30"/>
  <c r="AH30"/>
  <c r="AG30"/>
  <c r="C30"/>
  <c r="BJ29"/>
  <c r="AQ29" s="1"/>
  <c r="BI29"/>
  <c r="AP29" s="1"/>
  <c r="BG29"/>
  <c r="AO29" s="1"/>
  <c r="BD29"/>
  <c r="AK29" s="1"/>
  <c r="BB29"/>
  <c r="AI29" s="1"/>
  <c r="AZ29"/>
  <c r="AH29" s="1"/>
  <c r="AY29"/>
  <c r="AF29" s="1"/>
  <c r="AM29"/>
  <c r="C29"/>
  <c r="BJ28"/>
  <c r="AQ28" s="1"/>
  <c r="BI28"/>
  <c r="AP28" s="1"/>
  <c r="BG28"/>
  <c r="AO28" s="1"/>
  <c r="BD28"/>
  <c r="AK28" s="1"/>
  <c r="BB28"/>
  <c r="AI28" s="1"/>
  <c r="AZ28"/>
  <c r="AG28" s="1"/>
  <c r="AY28"/>
  <c r="AF28" s="1"/>
  <c r="AL28"/>
  <c r="AH28"/>
  <c r="C28"/>
  <c r="BJ27"/>
  <c r="AQ27" s="1"/>
  <c r="BI27"/>
  <c r="AP27" s="1"/>
  <c r="BG27"/>
  <c r="AO27" s="1"/>
  <c r="BD27"/>
  <c r="AK27" s="1"/>
  <c r="BB27"/>
  <c r="AI27" s="1"/>
  <c r="AZ27"/>
  <c r="AH27" s="1"/>
  <c r="AY27"/>
  <c r="AF27" s="1"/>
  <c r="AG27"/>
  <c r="C27"/>
  <c r="BJ26"/>
  <c r="AQ26" s="1"/>
  <c r="BI26"/>
  <c r="AP26" s="1"/>
  <c r="BG26"/>
  <c r="AO26" s="1"/>
  <c r="BD26"/>
  <c r="AK26" s="1"/>
  <c r="BB26"/>
  <c r="AJ26" s="1"/>
  <c r="AZ26"/>
  <c r="AG26" s="1"/>
  <c r="AY26"/>
  <c r="AF26" s="1"/>
  <c r="AI26"/>
  <c r="AH26"/>
  <c r="C26"/>
  <c r="BJ25"/>
  <c r="AQ25" s="1"/>
  <c r="BI25"/>
  <c r="AP25" s="1"/>
  <c r="BG25"/>
  <c r="AO25" s="1"/>
  <c r="BD25"/>
  <c r="AK25" s="1"/>
  <c r="BB25"/>
  <c r="AI25" s="1"/>
  <c r="AZ25"/>
  <c r="AH25" s="1"/>
  <c r="AY25"/>
  <c r="AM25"/>
  <c r="AJ25"/>
  <c r="AF25"/>
  <c r="Y25" s="1"/>
  <c r="C25"/>
  <c r="BJ24"/>
  <c r="BI24"/>
  <c r="AP24" s="1"/>
  <c r="BG24"/>
  <c r="AO24" s="1"/>
  <c r="BD24"/>
  <c r="AK24" s="1"/>
  <c r="BB24"/>
  <c r="AZ24"/>
  <c r="AY24"/>
  <c r="AF24" s="1"/>
  <c r="AQ24"/>
  <c r="AJ24"/>
  <c r="AI24"/>
  <c r="AH24"/>
  <c r="AG24"/>
  <c r="C24"/>
  <c r="BJ23"/>
  <c r="AQ23" s="1"/>
  <c r="BI23"/>
  <c r="AP23" s="1"/>
  <c r="BG23"/>
  <c r="AO23" s="1"/>
  <c r="BD23"/>
  <c r="AK23" s="1"/>
  <c r="BB23"/>
  <c r="AI23" s="1"/>
  <c r="AZ23"/>
  <c r="AH23" s="1"/>
  <c r="AY23"/>
  <c r="AF23" s="1"/>
  <c r="AM23"/>
  <c r="AL23"/>
  <c r="C23"/>
  <c r="BJ22"/>
  <c r="BI22"/>
  <c r="AP22" s="1"/>
  <c r="BG22"/>
  <c r="AN22" s="1"/>
  <c r="BD22"/>
  <c r="AL22" s="1"/>
  <c r="BB22"/>
  <c r="AI22" s="1"/>
  <c r="AZ22"/>
  <c r="AH22" s="1"/>
  <c r="AY22"/>
  <c r="AF22" s="1"/>
  <c r="AQ22"/>
  <c r="AO22"/>
  <c r="AK22"/>
  <c r="AJ22"/>
  <c r="C22"/>
  <c r="BJ21"/>
  <c r="BI21"/>
  <c r="AP21" s="1"/>
  <c r="BG21"/>
  <c r="AO21" s="1"/>
  <c r="BD21"/>
  <c r="AL21" s="1"/>
  <c r="BB21"/>
  <c r="AJ21" s="1"/>
  <c r="AZ21"/>
  <c r="AH21" s="1"/>
  <c r="AY21"/>
  <c r="AF21" s="1"/>
  <c r="AQ21"/>
  <c r="AI21"/>
  <c r="Z21" s="1"/>
  <c r="AG21"/>
  <c r="C21"/>
  <c r="BJ20"/>
  <c r="AQ20" s="1"/>
  <c r="BI20"/>
  <c r="AP20" s="1"/>
  <c r="BG20"/>
  <c r="AO20" s="1"/>
  <c r="BD20"/>
  <c r="AL20" s="1"/>
  <c r="BB20"/>
  <c r="AZ20"/>
  <c r="AH20" s="1"/>
  <c r="AY20"/>
  <c r="AF20" s="1"/>
  <c r="AN20"/>
  <c r="AM20"/>
  <c r="AK20"/>
  <c r="AJ20"/>
  <c r="AI20"/>
  <c r="Z20" s="1"/>
  <c r="C20"/>
  <c r="BJ19"/>
  <c r="AQ19" s="1"/>
  <c r="BI19"/>
  <c r="AP19" s="1"/>
  <c r="BG19"/>
  <c r="BD19"/>
  <c r="AL19" s="1"/>
  <c r="BB19"/>
  <c r="AI19" s="1"/>
  <c r="Z19" s="1"/>
  <c r="AZ19"/>
  <c r="AH19" s="1"/>
  <c r="AY19"/>
  <c r="AO19"/>
  <c r="AN19"/>
  <c r="AK19"/>
  <c r="AF19"/>
  <c r="C19"/>
  <c r="BJ18"/>
  <c r="BI18"/>
  <c r="AP18" s="1"/>
  <c r="BG18"/>
  <c r="AN18" s="1"/>
  <c r="BD18"/>
  <c r="AL18" s="1"/>
  <c r="BB18"/>
  <c r="AI18" s="1"/>
  <c r="AZ18"/>
  <c r="AH18" s="1"/>
  <c r="AY18"/>
  <c r="AQ18"/>
  <c r="AO18"/>
  <c r="AG18"/>
  <c r="AF18"/>
  <c r="C18"/>
  <c r="BJ17"/>
  <c r="BI17"/>
  <c r="AP17" s="1"/>
  <c r="BG17"/>
  <c r="AO17" s="1"/>
  <c r="BD17"/>
  <c r="AL17" s="1"/>
  <c r="BB17"/>
  <c r="AZ17"/>
  <c r="AH17" s="1"/>
  <c r="AY17"/>
  <c r="AF17" s="1"/>
  <c r="AQ17"/>
  <c r="AM17"/>
  <c r="AK17"/>
  <c r="AJ17"/>
  <c r="AI17"/>
  <c r="Z17" s="1"/>
  <c r="C17"/>
  <c r="BJ16"/>
  <c r="AQ16" s="1"/>
  <c r="BI16"/>
  <c r="AP16" s="1"/>
  <c r="BG16"/>
  <c r="AO16" s="1"/>
  <c r="BD16"/>
  <c r="AL16" s="1"/>
  <c r="BB16"/>
  <c r="AJ16" s="1"/>
  <c r="AZ16"/>
  <c r="AH16" s="1"/>
  <c r="AY16"/>
  <c r="AF16" s="1"/>
  <c r="AN16"/>
  <c r="AI16"/>
  <c r="Z16" s="1"/>
  <c r="C16"/>
  <c r="BJ15"/>
  <c r="AQ15" s="1"/>
  <c r="BI15"/>
  <c r="AP15" s="1"/>
  <c r="BG15"/>
  <c r="AO15" s="1"/>
  <c r="BD15"/>
  <c r="AL15" s="1"/>
  <c r="BB15"/>
  <c r="AI15" s="1"/>
  <c r="AZ15"/>
  <c r="AH15" s="1"/>
  <c r="AY15"/>
  <c r="AF15" s="1"/>
  <c r="AJ15"/>
  <c r="C15"/>
  <c r="BJ14"/>
  <c r="BI14"/>
  <c r="AP14" s="1"/>
  <c r="BG14"/>
  <c r="AN14" s="1"/>
  <c r="BD14"/>
  <c r="AL14" s="1"/>
  <c r="BB14"/>
  <c r="AI14" s="1"/>
  <c r="AZ14"/>
  <c r="AH14" s="1"/>
  <c r="AY14"/>
  <c r="AF14" s="1"/>
  <c r="AQ14"/>
  <c r="AO14"/>
  <c r="AK14"/>
  <c r="AJ14"/>
  <c r="C14"/>
  <c r="BJ13"/>
  <c r="BI13"/>
  <c r="AP13" s="1"/>
  <c r="BG13"/>
  <c r="AO13" s="1"/>
  <c r="BD13"/>
  <c r="AL13" s="1"/>
  <c r="BB13"/>
  <c r="AJ13" s="1"/>
  <c r="AZ13"/>
  <c r="AH13" s="1"/>
  <c r="AY13"/>
  <c r="AF13" s="1"/>
  <c r="AQ13"/>
  <c r="AI13"/>
  <c r="Z13" s="1"/>
  <c r="AG13"/>
  <c r="C13"/>
  <c r="BJ12"/>
  <c r="AQ12" s="1"/>
  <c r="BI12"/>
  <c r="AP12" s="1"/>
  <c r="BG12"/>
  <c r="AO12" s="1"/>
  <c r="BD12"/>
  <c r="AL12" s="1"/>
  <c r="BB12"/>
  <c r="AZ12"/>
  <c r="AH12" s="1"/>
  <c r="AY12"/>
  <c r="AF12" s="1"/>
  <c r="AN12"/>
  <c r="AM12"/>
  <c r="AK12"/>
  <c r="AJ12"/>
  <c r="AI12"/>
  <c r="Z12" s="1"/>
  <c r="C12"/>
  <c r="BJ11"/>
  <c r="AQ11" s="1"/>
  <c r="BI11"/>
  <c r="AP11" s="1"/>
  <c r="BG11"/>
  <c r="AO11" s="1"/>
  <c r="BD11"/>
  <c r="AL11" s="1"/>
  <c r="BB11"/>
  <c r="AI11" s="1"/>
  <c r="AZ11"/>
  <c r="AH11" s="1"/>
  <c r="AY11"/>
  <c r="AF11" s="1"/>
  <c r="AN11"/>
  <c r="AK11"/>
  <c r="BJ10"/>
  <c r="AQ10" s="1"/>
  <c r="BI10"/>
  <c r="AP10" s="1"/>
  <c r="BG10"/>
  <c r="AO10" s="1"/>
  <c r="BD10"/>
  <c r="AL10" s="1"/>
  <c r="BB10"/>
  <c r="AI10" s="1"/>
  <c r="AZ10"/>
  <c r="AH10" s="1"/>
  <c r="AY10"/>
  <c r="AF10" s="1"/>
  <c r="C10"/>
  <c r="BJ9"/>
  <c r="AQ9" s="1"/>
  <c r="BI9"/>
  <c r="AP9" s="1"/>
  <c r="BG9"/>
  <c r="AO9" s="1"/>
  <c r="BD9"/>
  <c r="AL9" s="1"/>
  <c r="BB9"/>
  <c r="AI9" s="1"/>
  <c r="Z9" s="1"/>
  <c r="AZ9"/>
  <c r="AH9" s="1"/>
  <c r="AY9"/>
  <c r="AF9" s="1"/>
  <c r="AM9"/>
  <c r="AK9"/>
  <c r="C9"/>
  <c r="AA5"/>
  <c r="BJ108" i="31"/>
  <c r="AQ108" s="1"/>
  <c r="BI108"/>
  <c r="AP108" s="1"/>
  <c r="BG108"/>
  <c r="BD108"/>
  <c r="AL108" s="1"/>
  <c r="BB108"/>
  <c r="AZ108"/>
  <c r="AH108" s="1"/>
  <c r="AY108"/>
  <c r="AF108" s="1"/>
  <c r="AO108"/>
  <c r="AN108"/>
  <c r="AM108"/>
  <c r="AK108"/>
  <c r="AG108"/>
  <c r="AA108" s="1"/>
  <c r="C108"/>
  <c r="BJ107"/>
  <c r="AQ107" s="1"/>
  <c r="BI107"/>
  <c r="BG107"/>
  <c r="AN107" s="1"/>
  <c r="BD107"/>
  <c r="AK107" s="1"/>
  <c r="BB107"/>
  <c r="AZ107"/>
  <c r="AY107"/>
  <c r="AF107" s="1"/>
  <c r="AP107"/>
  <c r="AL107"/>
  <c r="AH107"/>
  <c r="AG107"/>
  <c r="C107"/>
  <c r="BJ106"/>
  <c r="AQ106" s="1"/>
  <c r="BI106"/>
  <c r="BG106"/>
  <c r="AO106" s="1"/>
  <c r="BD106"/>
  <c r="AK106" s="1"/>
  <c r="BB106"/>
  <c r="AZ106"/>
  <c r="AH106" s="1"/>
  <c r="AY106"/>
  <c r="AP106"/>
  <c r="AN106"/>
  <c r="AG106"/>
  <c r="AA106" s="1"/>
  <c r="AF106"/>
  <c r="C106"/>
  <c r="BJ105"/>
  <c r="AQ105" s="1"/>
  <c r="BI105"/>
  <c r="AP105" s="1"/>
  <c r="BG105"/>
  <c r="AN105" s="1"/>
  <c r="BD105"/>
  <c r="AK105" s="1"/>
  <c r="BB105"/>
  <c r="AZ105"/>
  <c r="AH105" s="1"/>
  <c r="AY105"/>
  <c r="AO105"/>
  <c r="AM105"/>
  <c r="AF105"/>
  <c r="C105"/>
  <c r="BJ104"/>
  <c r="AQ104" s="1"/>
  <c r="BI104"/>
  <c r="BG104"/>
  <c r="AO104" s="1"/>
  <c r="BD104"/>
  <c r="AK104" s="1"/>
  <c r="BB104"/>
  <c r="AZ104"/>
  <c r="AY104"/>
  <c r="AF104" s="1"/>
  <c r="AP104"/>
  <c r="AL104"/>
  <c r="AH104"/>
  <c r="AG104"/>
  <c r="C104"/>
  <c r="BJ103"/>
  <c r="AQ103" s="1"/>
  <c r="BI103"/>
  <c r="BG103"/>
  <c r="AN103" s="1"/>
  <c r="BD103"/>
  <c r="AK103" s="1"/>
  <c r="BB103"/>
  <c r="AZ103"/>
  <c r="AG103" s="1"/>
  <c r="AA103" s="1"/>
  <c r="AY103"/>
  <c r="AP103"/>
  <c r="AO103"/>
  <c r="AH103"/>
  <c r="AF103"/>
  <c r="C103"/>
  <c r="BJ102"/>
  <c r="AQ102" s="1"/>
  <c r="BI102"/>
  <c r="AP102" s="1"/>
  <c r="BG102"/>
  <c r="AO102" s="1"/>
  <c r="BD102"/>
  <c r="AK102" s="1"/>
  <c r="BB102"/>
  <c r="AZ102"/>
  <c r="AH102" s="1"/>
  <c r="AY102"/>
  <c r="AF102" s="1"/>
  <c r="AM102"/>
  <c r="AL102"/>
  <c r="AG102"/>
  <c r="C102"/>
  <c r="BJ101"/>
  <c r="AQ101" s="1"/>
  <c r="BI101"/>
  <c r="AP101" s="1"/>
  <c r="BG101"/>
  <c r="BD101"/>
  <c r="AK101" s="1"/>
  <c r="BB101"/>
  <c r="AZ101"/>
  <c r="AG101" s="1"/>
  <c r="AA101" s="1"/>
  <c r="AY101"/>
  <c r="AO101"/>
  <c r="AN101"/>
  <c r="AH101"/>
  <c r="AF101"/>
  <c r="C101"/>
  <c r="BJ100"/>
  <c r="AQ100" s="1"/>
  <c r="BI100"/>
  <c r="BG100"/>
  <c r="AN100" s="1"/>
  <c r="BD100"/>
  <c r="AK100" s="1"/>
  <c r="BB100"/>
  <c r="AZ100"/>
  <c r="AH100" s="1"/>
  <c r="AY100"/>
  <c r="AF100" s="1"/>
  <c r="AP100"/>
  <c r="AO100"/>
  <c r="AL100"/>
  <c r="AG100"/>
  <c r="C100"/>
  <c r="BJ99"/>
  <c r="AQ99" s="1"/>
  <c r="BI99"/>
  <c r="AP99" s="1"/>
  <c r="BG99"/>
  <c r="AN99" s="1"/>
  <c r="BD99"/>
  <c r="AK99" s="1"/>
  <c r="BB99"/>
  <c r="AZ99"/>
  <c r="AH99" s="1"/>
  <c r="AY99"/>
  <c r="AO99"/>
  <c r="AM99"/>
  <c r="AF99"/>
  <c r="C99"/>
  <c r="BJ98"/>
  <c r="AQ98" s="1"/>
  <c r="BI98"/>
  <c r="AP98" s="1"/>
  <c r="BG98"/>
  <c r="AO98" s="1"/>
  <c r="BD98"/>
  <c r="AK98" s="1"/>
  <c r="BB98"/>
  <c r="AZ98"/>
  <c r="AH98" s="1"/>
  <c r="AY98"/>
  <c r="AF98" s="1"/>
  <c r="AM98"/>
  <c r="AL98"/>
  <c r="AG98"/>
  <c r="C98"/>
  <c r="BJ97"/>
  <c r="AQ97" s="1"/>
  <c r="BI97"/>
  <c r="AP97" s="1"/>
  <c r="BG97"/>
  <c r="BD97"/>
  <c r="AK97" s="1"/>
  <c r="BB97"/>
  <c r="AZ97"/>
  <c r="AH97" s="1"/>
  <c r="AY97"/>
  <c r="AO97"/>
  <c r="AN97"/>
  <c r="AM97"/>
  <c r="AF97"/>
  <c r="C97"/>
  <c r="BJ96"/>
  <c r="AQ96" s="1"/>
  <c r="BI96"/>
  <c r="BG96"/>
  <c r="AO96" s="1"/>
  <c r="BD96"/>
  <c r="AK96" s="1"/>
  <c r="BB96"/>
  <c r="AZ96"/>
  <c r="AY96"/>
  <c r="AF96" s="1"/>
  <c r="AP96"/>
  <c r="AL96"/>
  <c r="AH96"/>
  <c r="AG96"/>
  <c r="C96"/>
  <c r="BJ95"/>
  <c r="AQ95" s="1"/>
  <c r="BI95"/>
  <c r="BG95"/>
  <c r="AN95" s="1"/>
  <c r="BD95"/>
  <c r="AK95" s="1"/>
  <c r="BB95"/>
  <c r="AZ95"/>
  <c r="AH95" s="1"/>
  <c r="AY95"/>
  <c r="AP95"/>
  <c r="AG95"/>
  <c r="AA95" s="1"/>
  <c r="AF95"/>
  <c r="C95"/>
  <c r="BJ94"/>
  <c r="AQ94" s="1"/>
  <c r="BI94"/>
  <c r="AP94" s="1"/>
  <c r="BG94"/>
  <c r="AO94" s="1"/>
  <c r="BD94"/>
  <c r="AK94" s="1"/>
  <c r="BB94"/>
  <c r="AZ94"/>
  <c r="AH94" s="1"/>
  <c r="AY94"/>
  <c r="AN94"/>
  <c r="AL94"/>
  <c r="AF94"/>
  <c r="C94"/>
  <c r="BJ93"/>
  <c r="AQ93" s="1"/>
  <c r="BI93"/>
  <c r="AP93" s="1"/>
  <c r="BG93"/>
  <c r="BD93"/>
  <c r="AK93" s="1"/>
  <c r="BB93"/>
  <c r="AZ93"/>
  <c r="AY93"/>
  <c r="AF93" s="1"/>
  <c r="AO93"/>
  <c r="AN93"/>
  <c r="AM93"/>
  <c r="AL93"/>
  <c r="AH93"/>
  <c r="AG93"/>
  <c r="AA93" s="1"/>
  <c r="C93"/>
  <c r="BJ92"/>
  <c r="AQ92" s="1"/>
  <c r="BI92"/>
  <c r="AP92" s="1"/>
  <c r="BG92"/>
  <c r="BD92"/>
  <c r="AK92" s="1"/>
  <c r="BB92"/>
  <c r="AZ92"/>
  <c r="AH92" s="1"/>
  <c r="AY92"/>
  <c r="AO92"/>
  <c r="AN92"/>
  <c r="AF92"/>
  <c r="C92"/>
  <c r="BJ91"/>
  <c r="AQ91" s="1"/>
  <c r="BI91"/>
  <c r="BG91"/>
  <c r="AN91" s="1"/>
  <c r="BD91"/>
  <c r="AK91" s="1"/>
  <c r="BB91"/>
  <c r="AZ91"/>
  <c r="AY91"/>
  <c r="AF91" s="1"/>
  <c r="AP91"/>
  <c r="AM91"/>
  <c r="AL91"/>
  <c r="AH91"/>
  <c r="AG91"/>
  <c r="C91"/>
  <c r="BJ90"/>
  <c r="AQ90" s="1"/>
  <c r="BI90"/>
  <c r="AP90" s="1"/>
  <c r="BG90"/>
  <c r="AO90" s="1"/>
  <c r="BD90"/>
  <c r="AK90" s="1"/>
  <c r="BB90"/>
  <c r="AZ90"/>
  <c r="AH90" s="1"/>
  <c r="AY90"/>
  <c r="AF90" s="1"/>
  <c r="AN90"/>
  <c r="AM90"/>
  <c r="AL90"/>
  <c r="AG90"/>
  <c r="AA90" s="1"/>
  <c r="C90"/>
  <c r="BJ89"/>
  <c r="AQ89" s="1"/>
  <c r="BI89"/>
  <c r="AP89" s="1"/>
  <c r="BG89"/>
  <c r="BD89"/>
  <c r="AK89" s="1"/>
  <c r="BB89"/>
  <c r="AZ89"/>
  <c r="AG89" s="1"/>
  <c r="AA89" s="1"/>
  <c r="AY89"/>
  <c r="AO89"/>
  <c r="AN89"/>
  <c r="AH89"/>
  <c r="AF89"/>
  <c r="C89"/>
  <c r="BJ88"/>
  <c r="AQ88" s="1"/>
  <c r="BI88"/>
  <c r="BG88"/>
  <c r="BD88"/>
  <c r="AM88" s="1"/>
  <c r="BB88"/>
  <c r="AZ88"/>
  <c r="AG88" s="1"/>
  <c r="AY88"/>
  <c r="AP88"/>
  <c r="AO88"/>
  <c r="AN88"/>
  <c r="AL88"/>
  <c r="AK88"/>
  <c r="AH88"/>
  <c r="AF88"/>
  <c r="C88"/>
  <c r="BJ87"/>
  <c r="AQ87" s="1"/>
  <c r="BI87"/>
  <c r="AP87" s="1"/>
  <c r="BG87"/>
  <c r="AO87" s="1"/>
  <c r="BD87"/>
  <c r="AK87" s="1"/>
  <c r="BB87"/>
  <c r="AZ87"/>
  <c r="AG87" s="1"/>
  <c r="AY87"/>
  <c r="AF87" s="1"/>
  <c r="AM87"/>
  <c r="AH87"/>
  <c r="C87"/>
  <c r="BJ86"/>
  <c r="AQ86" s="1"/>
  <c r="BI86"/>
  <c r="AP86" s="1"/>
  <c r="BG86"/>
  <c r="AN86" s="1"/>
  <c r="BD86"/>
  <c r="BB86"/>
  <c r="AZ86"/>
  <c r="AG86" s="1"/>
  <c r="AY86"/>
  <c r="AF86" s="1"/>
  <c r="AO86"/>
  <c r="AM86"/>
  <c r="AL86"/>
  <c r="AK86"/>
  <c r="C86"/>
  <c r="BJ85"/>
  <c r="AQ85" s="1"/>
  <c r="BI85"/>
  <c r="BG85"/>
  <c r="AN85" s="1"/>
  <c r="BD85"/>
  <c r="AK85" s="1"/>
  <c r="BB85"/>
  <c r="AZ85"/>
  <c r="AH85" s="1"/>
  <c r="AY85"/>
  <c r="AP85"/>
  <c r="AG85"/>
  <c r="AA85" s="1"/>
  <c r="AF85"/>
  <c r="C85"/>
  <c r="BJ84"/>
  <c r="AQ84" s="1"/>
  <c r="BI84"/>
  <c r="AP84" s="1"/>
  <c r="BG84"/>
  <c r="AO84" s="1"/>
  <c r="BD84"/>
  <c r="AK84" s="1"/>
  <c r="BB84"/>
  <c r="AZ84"/>
  <c r="AH84" s="1"/>
  <c r="AY84"/>
  <c r="AF84" s="1"/>
  <c r="AM84"/>
  <c r="AL84"/>
  <c r="C84"/>
  <c r="BJ83"/>
  <c r="AQ83" s="1"/>
  <c r="BI83"/>
  <c r="AP83" s="1"/>
  <c r="BG83"/>
  <c r="BD83"/>
  <c r="AK83" s="1"/>
  <c r="BB83"/>
  <c r="AZ83"/>
  <c r="AH83" s="1"/>
  <c r="AY83"/>
  <c r="AO83"/>
  <c r="AN83"/>
  <c r="AG83"/>
  <c r="AF83"/>
  <c r="C83"/>
  <c r="BJ82"/>
  <c r="AQ82" s="1"/>
  <c r="BI82"/>
  <c r="AP82" s="1"/>
  <c r="BG82"/>
  <c r="AN82" s="1"/>
  <c r="BD82"/>
  <c r="AK82" s="1"/>
  <c r="BB82"/>
  <c r="AZ82"/>
  <c r="AH82" s="1"/>
  <c r="AY82"/>
  <c r="AF82" s="1"/>
  <c r="AM82"/>
  <c r="AL82"/>
  <c r="C82"/>
  <c r="BJ81"/>
  <c r="AQ81" s="1"/>
  <c r="BI81"/>
  <c r="AP81" s="1"/>
  <c r="BG81"/>
  <c r="AO81" s="1"/>
  <c r="BD81"/>
  <c r="AK81" s="1"/>
  <c r="BB81"/>
  <c r="AZ81"/>
  <c r="AH81" s="1"/>
  <c r="AY81"/>
  <c r="AN81"/>
  <c r="AG81"/>
  <c r="AF81"/>
  <c r="C81"/>
  <c r="BJ80"/>
  <c r="AQ80" s="1"/>
  <c r="BI80"/>
  <c r="AP80" s="1"/>
  <c r="BG80"/>
  <c r="AO80" s="1"/>
  <c r="BD80"/>
  <c r="AK80" s="1"/>
  <c r="BB80"/>
  <c r="AZ80"/>
  <c r="AH80" s="1"/>
  <c r="AY80"/>
  <c r="AF80" s="1"/>
  <c r="AL80"/>
  <c r="AG80"/>
  <c r="C80"/>
  <c r="BJ79"/>
  <c r="AQ79" s="1"/>
  <c r="BI79"/>
  <c r="AP79" s="1"/>
  <c r="BG79"/>
  <c r="BD79"/>
  <c r="AK79" s="1"/>
  <c r="BB79"/>
  <c r="AZ79"/>
  <c r="AH79" s="1"/>
  <c r="AY79"/>
  <c r="AO79"/>
  <c r="AN79"/>
  <c r="AL79"/>
  <c r="AG79"/>
  <c r="AF79"/>
  <c r="C79"/>
  <c r="BJ78"/>
  <c r="AQ78" s="1"/>
  <c r="BI78"/>
  <c r="AP78" s="1"/>
  <c r="BG78"/>
  <c r="AN78" s="1"/>
  <c r="BD78"/>
  <c r="AK78" s="1"/>
  <c r="BB78"/>
  <c r="AZ78"/>
  <c r="AG78" s="1"/>
  <c r="AA78" s="1"/>
  <c r="AY78"/>
  <c r="AF78" s="1"/>
  <c r="AL78"/>
  <c r="AH78"/>
  <c r="C78"/>
  <c r="BJ77"/>
  <c r="AQ77" s="1"/>
  <c r="BI77"/>
  <c r="AP77" s="1"/>
  <c r="BG77"/>
  <c r="AO77" s="1"/>
  <c r="BD77"/>
  <c r="AK77" s="1"/>
  <c r="BB77"/>
  <c r="AZ77"/>
  <c r="AH77" s="1"/>
  <c r="AY77"/>
  <c r="AN77"/>
  <c r="AM77"/>
  <c r="AL77"/>
  <c r="AF77"/>
  <c r="C77"/>
  <c r="BJ76"/>
  <c r="AQ76" s="1"/>
  <c r="BI76"/>
  <c r="AP76" s="1"/>
  <c r="BG76"/>
  <c r="BD76"/>
  <c r="AK76" s="1"/>
  <c r="BB76"/>
  <c r="AZ76"/>
  <c r="AH76" s="1"/>
  <c r="AY76"/>
  <c r="AO76"/>
  <c r="AN76"/>
  <c r="AG76"/>
  <c r="AA76" s="1"/>
  <c r="AF76"/>
  <c r="C76"/>
  <c r="BJ75"/>
  <c r="AQ75" s="1"/>
  <c r="BI75"/>
  <c r="AP75" s="1"/>
  <c r="BG75"/>
  <c r="AO75" s="1"/>
  <c r="BD75"/>
  <c r="AK75" s="1"/>
  <c r="BB75"/>
  <c r="AZ75"/>
  <c r="AH75" s="1"/>
  <c r="AY75"/>
  <c r="AN75"/>
  <c r="AL75"/>
  <c r="AF75"/>
  <c r="C75"/>
  <c r="BJ74"/>
  <c r="AQ74" s="1"/>
  <c r="BI74"/>
  <c r="BG74"/>
  <c r="AN74" s="1"/>
  <c r="BD74"/>
  <c r="AK74" s="1"/>
  <c r="BB74"/>
  <c r="AZ74"/>
  <c r="AY74"/>
  <c r="AF74" s="1"/>
  <c r="AP74"/>
  <c r="AH74"/>
  <c r="AG74"/>
  <c r="C74"/>
  <c r="BJ73"/>
  <c r="AQ73" s="1"/>
  <c r="BI73"/>
  <c r="AP73" s="1"/>
  <c r="BG73"/>
  <c r="AO73" s="1"/>
  <c r="BD73"/>
  <c r="AK73" s="1"/>
  <c r="BB73"/>
  <c r="AZ73"/>
  <c r="AH73" s="1"/>
  <c r="AY73"/>
  <c r="AF73" s="1"/>
  <c r="AN73"/>
  <c r="AM73"/>
  <c r="AL73"/>
  <c r="C73"/>
  <c r="BJ72"/>
  <c r="AQ72" s="1"/>
  <c r="BI72"/>
  <c r="AP72" s="1"/>
  <c r="BG72"/>
  <c r="BD72"/>
  <c r="AM72" s="1"/>
  <c r="BB72"/>
  <c r="AZ72"/>
  <c r="AG72" s="1"/>
  <c r="AY72"/>
  <c r="AF72" s="1"/>
  <c r="AO72"/>
  <c r="AN72"/>
  <c r="AK72"/>
  <c r="AH72"/>
  <c r="C72"/>
  <c r="BJ71"/>
  <c r="AQ71" s="1"/>
  <c r="BI71"/>
  <c r="AP71" s="1"/>
  <c r="BG71"/>
  <c r="AO71" s="1"/>
  <c r="BD71"/>
  <c r="AM71" s="1"/>
  <c r="BB71"/>
  <c r="AZ71"/>
  <c r="AG71" s="1"/>
  <c r="AY71"/>
  <c r="AN71"/>
  <c r="AL71"/>
  <c r="AK71"/>
  <c r="AF71"/>
  <c r="C71"/>
  <c r="BJ70"/>
  <c r="AQ70" s="1"/>
  <c r="BI70"/>
  <c r="BG70"/>
  <c r="AN70" s="1"/>
  <c r="BD70"/>
  <c r="AK70" s="1"/>
  <c r="BB70"/>
  <c r="AZ70"/>
  <c r="AY70"/>
  <c r="AF70" s="1"/>
  <c r="AP70"/>
  <c r="AH70"/>
  <c r="AG70"/>
  <c r="C70"/>
  <c r="BJ69"/>
  <c r="AQ69" s="1"/>
  <c r="BI69"/>
  <c r="AP69" s="1"/>
  <c r="BG69"/>
  <c r="AO69" s="1"/>
  <c r="BD69"/>
  <c r="AK69" s="1"/>
  <c r="BB69"/>
  <c r="AZ69"/>
  <c r="AH69" s="1"/>
  <c r="AY69"/>
  <c r="AF69" s="1"/>
  <c r="AN69"/>
  <c r="AM69"/>
  <c r="AL69"/>
  <c r="C69"/>
  <c r="BJ68"/>
  <c r="AQ68" s="1"/>
  <c r="BI68"/>
  <c r="AP68" s="1"/>
  <c r="BG68"/>
  <c r="BD68"/>
  <c r="AM68" s="1"/>
  <c r="BB68"/>
  <c r="AZ68"/>
  <c r="AG68" s="1"/>
  <c r="AY68"/>
  <c r="AF68" s="1"/>
  <c r="AO68"/>
  <c r="AN68"/>
  <c r="AK68"/>
  <c r="AH68"/>
  <c r="C68"/>
  <c r="BJ67"/>
  <c r="AQ67" s="1"/>
  <c r="BI67"/>
  <c r="AP67" s="1"/>
  <c r="BG67"/>
  <c r="AO67" s="1"/>
  <c r="BD67"/>
  <c r="AM67" s="1"/>
  <c r="BB67"/>
  <c r="AZ67"/>
  <c r="AG67" s="1"/>
  <c r="AY67"/>
  <c r="AN67"/>
  <c r="AL67"/>
  <c r="AK67"/>
  <c r="AF67"/>
  <c r="C67"/>
  <c r="BJ66"/>
  <c r="AQ66" s="1"/>
  <c r="BI66"/>
  <c r="BG66"/>
  <c r="AN66" s="1"/>
  <c r="BD66"/>
  <c r="AK66" s="1"/>
  <c r="BB66"/>
  <c r="AZ66"/>
  <c r="AY66"/>
  <c r="AF66" s="1"/>
  <c r="AP66"/>
  <c r="AH66"/>
  <c r="AG66"/>
  <c r="C66"/>
  <c r="BJ65"/>
  <c r="AQ65" s="1"/>
  <c r="BI65"/>
  <c r="AP65" s="1"/>
  <c r="BG65"/>
  <c r="AO65" s="1"/>
  <c r="BD65"/>
  <c r="AK65" s="1"/>
  <c r="BB65"/>
  <c r="AZ65"/>
  <c r="AH65" s="1"/>
  <c r="AY65"/>
  <c r="AF65" s="1"/>
  <c r="AN65"/>
  <c r="AM65"/>
  <c r="AL65"/>
  <c r="C65"/>
  <c r="BJ64"/>
  <c r="AQ64" s="1"/>
  <c r="BI64"/>
  <c r="AP64" s="1"/>
  <c r="BG64"/>
  <c r="BD64"/>
  <c r="AM64" s="1"/>
  <c r="BB64"/>
  <c r="AZ64"/>
  <c r="AG64" s="1"/>
  <c r="AY64"/>
  <c r="AF64" s="1"/>
  <c r="AO64"/>
  <c r="AN64"/>
  <c r="AK64"/>
  <c r="AH64"/>
  <c r="C64"/>
  <c r="BJ63"/>
  <c r="AQ63" s="1"/>
  <c r="BI63"/>
  <c r="AP63" s="1"/>
  <c r="BG63"/>
  <c r="AO63" s="1"/>
  <c r="BD63"/>
  <c r="AM63" s="1"/>
  <c r="BB63"/>
  <c r="AZ63"/>
  <c r="AG63" s="1"/>
  <c r="AY63"/>
  <c r="AN63"/>
  <c r="AL63"/>
  <c r="AK63"/>
  <c r="AF63"/>
  <c r="C63"/>
  <c r="BJ62"/>
  <c r="AQ62" s="1"/>
  <c r="BI62"/>
  <c r="BG62"/>
  <c r="AN62" s="1"/>
  <c r="BD62"/>
  <c r="AK62" s="1"/>
  <c r="BB62"/>
  <c r="AZ62"/>
  <c r="AY62"/>
  <c r="AF62" s="1"/>
  <c r="AP62"/>
  <c r="AH62"/>
  <c r="AG62"/>
  <c r="C62"/>
  <c r="BJ61"/>
  <c r="AQ61" s="1"/>
  <c r="BI61"/>
  <c r="AP61" s="1"/>
  <c r="BG61"/>
  <c r="AO61" s="1"/>
  <c r="BD61"/>
  <c r="AK61" s="1"/>
  <c r="BB61"/>
  <c r="AZ61"/>
  <c r="AH61" s="1"/>
  <c r="AY61"/>
  <c r="AF61" s="1"/>
  <c r="AN61"/>
  <c r="AM61"/>
  <c r="AL61"/>
  <c r="C61"/>
  <c r="BJ60"/>
  <c r="AQ60" s="1"/>
  <c r="BI60"/>
  <c r="AP60" s="1"/>
  <c r="BG60"/>
  <c r="BD60"/>
  <c r="AM60" s="1"/>
  <c r="BB60"/>
  <c r="AZ60"/>
  <c r="AG60" s="1"/>
  <c r="AY60"/>
  <c r="AF60" s="1"/>
  <c r="AO60"/>
  <c r="AN60"/>
  <c r="AK60"/>
  <c r="AH60"/>
  <c r="C60"/>
  <c r="BJ59"/>
  <c r="AQ59" s="1"/>
  <c r="BI59"/>
  <c r="AP59" s="1"/>
  <c r="BG59"/>
  <c r="AO59" s="1"/>
  <c r="BD59"/>
  <c r="AM59" s="1"/>
  <c r="BB59"/>
  <c r="AZ59"/>
  <c r="AG59" s="1"/>
  <c r="AY59"/>
  <c r="AN59"/>
  <c r="AL59"/>
  <c r="AK59"/>
  <c r="AF59"/>
  <c r="C59"/>
  <c r="BJ58"/>
  <c r="AQ58" s="1"/>
  <c r="BI58"/>
  <c r="BG58"/>
  <c r="AN58" s="1"/>
  <c r="BD58"/>
  <c r="AK58" s="1"/>
  <c r="BB58"/>
  <c r="AZ58"/>
  <c r="AY58"/>
  <c r="AF58" s="1"/>
  <c r="AP58"/>
  <c r="AH58"/>
  <c r="AG58"/>
  <c r="AA58" s="1"/>
  <c r="C58"/>
  <c r="BJ57"/>
  <c r="AQ57" s="1"/>
  <c r="BI57"/>
  <c r="AP57" s="1"/>
  <c r="BG57"/>
  <c r="AO57" s="1"/>
  <c r="BD57"/>
  <c r="AK57" s="1"/>
  <c r="BB57"/>
  <c r="AZ57"/>
  <c r="AH57" s="1"/>
  <c r="AY57"/>
  <c r="AF57" s="1"/>
  <c r="AN57"/>
  <c r="AL57"/>
  <c r="C57"/>
  <c r="BJ56"/>
  <c r="AQ56" s="1"/>
  <c r="BI56"/>
  <c r="AP56" s="1"/>
  <c r="BG56"/>
  <c r="BD56"/>
  <c r="AK56" s="1"/>
  <c r="BB56"/>
  <c r="AZ56"/>
  <c r="AH56" s="1"/>
  <c r="AY56"/>
  <c r="AO56"/>
  <c r="AN56"/>
  <c r="AM56"/>
  <c r="AL56"/>
  <c r="AF56"/>
  <c r="C56"/>
  <c r="BJ55"/>
  <c r="AQ55" s="1"/>
  <c r="BI55"/>
  <c r="BG55"/>
  <c r="AO55" s="1"/>
  <c r="BD55"/>
  <c r="AK55" s="1"/>
  <c r="BB55"/>
  <c r="AZ55"/>
  <c r="AY55"/>
  <c r="AF55" s="1"/>
  <c r="AP55"/>
  <c r="AL55"/>
  <c r="AH55"/>
  <c r="AG55"/>
  <c r="C55"/>
  <c r="BJ54"/>
  <c r="AQ54" s="1"/>
  <c r="BI54"/>
  <c r="BG54"/>
  <c r="AN54" s="1"/>
  <c r="BD54"/>
  <c r="AK54" s="1"/>
  <c r="BB54"/>
  <c r="AZ54"/>
  <c r="AY54"/>
  <c r="AP54"/>
  <c r="AH54"/>
  <c r="AG54"/>
  <c r="AF54"/>
  <c r="C54"/>
  <c r="BJ53"/>
  <c r="AQ53" s="1"/>
  <c r="BI53"/>
  <c r="AP53" s="1"/>
  <c r="BG53"/>
  <c r="AO53" s="1"/>
  <c r="BD53"/>
  <c r="AK53" s="1"/>
  <c r="BB53"/>
  <c r="AZ53"/>
  <c r="AH53" s="1"/>
  <c r="AY53"/>
  <c r="AF53" s="1"/>
  <c r="AG53"/>
  <c r="C53"/>
  <c r="BJ52"/>
  <c r="AQ52" s="1"/>
  <c r="BI52"/>
  <c r="AP52" s="1"/>
  <c r="BG52"/>
  <c r="AO52" s="1"/>
  <c r="BD52"/>
  <c r="AK52" s="1"/>
  <c r="BB52"/>
  <c r="AZ52"/>
  <c r="AH52" s="1"/>
  <c r="AY52"/>
  <c r="AM52"/>
  <c r="AL52"/>
  <c r="AF52"/>
  <c r="C52"/>
  <c r="BJ51"/>
  <c r="AQ51" s="1"/>
  <c r="BI51"/>
  <c r="BG51"/>
  <c r="AO51" s="1"/>
  <c r="BD51"/>
  <c r="AK51" s="1"/>
  <c r="BB51"/>
  <c r="AZ51"/>
  <c r="AY51"/>
  <c r="AF51" s="1"/>
  <c r="AP51"/>
  <c r="AL51"/>
  <c r="AH51"/>
  <c r="AG51"/>
  <c r="C51"/>
  <c r="BJ50"/>
  <c r="AQ50" s="1"/>
  <c r="BI50"/>
  <c r="BG50"/>
  <c r="AN50" s="1"/>
  <c r="BD50"/>
  <c r="AK50" s="1"/>
  <c r="BB50"/>
  <c r="AZ50"/>
  <c r="AY50"/>
  <c r="AP50"/>
  <c r="AH50"/>
  <c r="AG50"/>
  <c r="AA50" s="1"/>
  <c r="AF50"/>
  <c r="C50"/>
  <c r="BJ49"/>
  <c r="AQ49" s="1"/>
  <c r="BI49"/>
  <c r="AP49" s="1"/>
  <c r="BG49"/>
  <c r="AO49" s="1"/>
  <c r="BD49"/>
  <c r="AK49" s="1"/>
  <c r="BB49"/>
  <c r="AZ49"/>
  <c r="AH49" s="1"/>
  <c r="AY49"/>
  <c r="AF49" s="1"/>
  <c r="AM49"/>
  <c r="AL49"/>
  <c r="C49"/>
  <c r="BJ48"/>
  <c r="AQ48" s="1"/>
  <c r="BI48"/>
  <c r="AP48" s="1"/>
  <c r="BG48"/>
  <c r="BD48"/>
  <c r="AK48" s="1"/>
  <c r="BB48"/>
  <c r="AZ48"/>
  <c r="AH48" s="1"/>
  <c r="AY48"/>
  <c r="AO48"/>
  <c r="AN48"/>
  <c r="AM48"/>
  <c r="AL48"/>
  <c r="AG48"/>
  <c r="AA48" s="1"/>
  <c r="AF48"/>
  <c r="C48"/>
  <c r="BJ47"/>
  <c r="AQ47" s="1"/>
  <c r="BI47"/>
  <c r="AP47" s="1"/>
  <c r="BG47"/>
  <c r="AO47" s="1"/>
  <c r="BD47"/>
  <c r="AK47" s="1"/>
  <c r="BB47"/>
  <c r="AZ47"/>
  <c r="AH47" s="1"/>
  <c r="AY47"/>
  <c r="AN47"/>
  <c r="AL47"/>
  <c r="AF47"/>
  <c r="C47"/>
  <c r="BJ46"/>
  <c r="AQ46" s="1"/>
  <c r="BI46"/>
  <c r="BG46"/>
  <c r="AN46" s="1"/>
  <c r="BD46"/>
  <c r="AK46" s="1"/>
  <c r="BB46"/>
  <c r="AZ46"/>
  <c r="AY46"/>
  <c r="AF46" s="1"/>
  <c r="AP46"/>
  <c r="AH46"/>
  <c r="AG46"/>
  <c r="C46"/>
  <c r="BJ45"/>
  <c r="AQ45" s="1"/>
  <c r="BI45"/>
  <c r="AP45" s="1"/>
  <c r="BG45"/>
  <c r="AO45" s="1"/>
  <c r="BD45"/>
  <c r="AK45" s="1"/>
  <c r="BB45"/>
  <c r="AZ45"/>
  <c r="AH45" s="1"/>
  <c r="AY45"/>
  <c r="AN45"/>
  <c r="AM45"/>
  <c r="AL45"/>
  <c r="AF45"/>
  <c r="C45"/>
  <c r="BJ44"/>
  <c r="AQ44" s="1"/>
  <c r="BI44"/>
  <c r="AP44" s="1"/>
  <c r="BG44"/>
  <c r="BD44"/>
  <c r="AK44" s="1"/>
  <c r="BB44"/>
  <c r="AZ44"/>
  <c r="AY44"/>
  <c r="AO44"/>
  <c r="AN44"/>
  <c r="AH44"/>
  <c r="AG44"/>
  <c r="AF44"/>
  <c r="C44"/>
  <c r="BJ43"/>
  <c r="AQ43" s="1"/>
  <c r="BI43"/>
  <c r="AP43" s="1"/>
  <c r="BG43"/>
  <c r="BD43"/>
  <c r="AK43" s="1"/>
  <c r="BB43"/>
  <c r="AZ43"/>
  <c r="AH43" s="1"/>
  <c r="AY43"/>
  <c r="AO43"/>
  <c r="AN43"/>
  <c r="AL43"/>
  <c r="AG43"/>
  <c r="AF43"/>
  <c r="C43"/>
  <c r="BJ42"/>
  <c r="AQ42" s="1"/>
  <c r="BI42"/>
  <c r="AP42" s="1"/>
  <c r="BG42"/>
  <c r="AN42" s="1"/>
  <c r="BD42"/>
  <c r="AK42" s="1"/>
  <c r="BB42"/>
  <c r="AZ42"/>
  <c r="AH42" s="1"/>
  <c r="AY42"/>
  <c r="AF42" s="1"/>
  <c r="AM42"/>
  <c r="AL42"/>
  <c r="C42"/>
  <c r="BJ41"/>
  <c r="AQ41" s="1"/>
  <c r="BI41"/>
  <c r="AP41" s="1"/>
  <c r="BG41"/>
  <c r="AO41" s="1"/>
  <c r="BD41"/>
  <c r="AK41" s="1"/>
  <c r="BB41"/>
  <c r="AZ41"/>
  <c r="AH41" s="1"/>
  <c r="AY41"/>
  <c r="AN41"/>
  <c r="AG41"/>
  <c r="AF41"/>
  <c r="C41"/>
  <c r="BJ40"/>
  <c r="AQ40" s="1"/>
  <c r="BI40"/>
  <c r="AP40" s="1"/>
  <c r="BG40"/>
  <c r="AO40" s="1"/>
  <c r="BD40"/>
  <c r="AK40" s="1"/>
  <c r="BB40"/>
  <c r="AZ40"/>
  <c r="AY40"/>
  <c r="AF40" s="1"/>
  <c r="AL40"/>
  <c r="AH40"/>
  <c r="AG40"/>
  <c r="C40"/>
  <c r="BJ39"/>
  <c r="AQ39" s="1"/>
  <c r="BI39"/>
  <c r="BG39"/>
  <c r="BD39"/>
  <c r="AK39" s="1"/>
  <c r="BB39"/>
  <c r="AZ39"/>
  <c r="AY39"/>
  <c r="AP39"/>
  <c r="AO39"/>
  <c r="AN39"/>
  <c r="AH39"/>
  <c r="AG39"/>
  <c r="AF39"/>
  <c r="C39"/>
  <c r="BJ38"/>
  <c r="AQ38" s="1"/>
  <c r="BI38"/>
  <c r="AP38" s="1"/>
  <c r="BG38"/>
  <c r="AN38" s="1"/>
  <c r="BD38"/>
  <c r="AK38" s="1"/>
  <c r="BB38"/>
  <c r="AZ38"/>
  <c r="AH38" s="1"/>
  <c r="AY38"/>
  <c r="AM38"/>
  <c r="AL38"/>
  <c r="AF38"/>
  <c r="C38"/>
  <c r="BJ37"/>
  <c r="AQ37" s="1"/>
  <c r="BI37"/>
  <c r="AP37" s="1"/>
  <c r="BG37"/>
  <c r="AO37" s="1"/>
  <c r="BD37"/>
  <c r="AK37" s="1"/>
  <c r="BB37"/>
  <c r="AZ37"/>
  <c r="AH37" s="1"/>
  <c r="AY37"/>
  <c r="AF37" s="1"/>
  <c r="AN37"/>
  <c r="AG37"/>
  <c r="AA37" s="1"/>
  <c r="C37"/>
  <c r="BJ36"/>
  <c r="AQ36" s="1"/>
  <c r="BI36"/>
  <c r="AP36" s="1"/>
  <c r="BG36"/>
  <c r="AO36" s="1"/>
  <c r="BD36"/>
  <c r="AK36" s="1"/>
  <c r="BB36"/>
  <c r="AZ36"/>
  <c r="AH36" s="1"/>
  <c r="AY36"/>
  <c r="AM36"/>
  <c r="AL36"/>
  <c r="AF36"/>
  <c r="C36"/>
  <c r="BJ35"/>
  <c r="AQ35" s="1"/>
  <c r="BI35"/>
  <c r="BG35"/>
  <c r="AO35" s="1"/>
  <c r="BD35"/>
  <c r="AK35" s="1"/>
  <c r="BB35"/>
  <c r="AZ35"/>
  <c r="AY35"/>
  <c r="AF35" s="1"/>
  <c r="AP35"/>
  <c r="AL35"/>
  <c r="AH35"/>
  <c r="AG35"/>
  <c r="C35"/>
  <c r="BJ34"/>
  <c r="AQ34" s="1"/>
  <c r="BI34"/>
  <c r="BG34"/>
  <c r="AN34" s="1"/>
  <c r="BD34"/>
  <c r="AK34" s="1"/>
  <c r="BB34"/>
  <c r="AZ34"/>
  <c r="AY34"/>
  <c r="AP34"/>
  <c r="AH34"/>
  <c r="AG34"/>
  <c r="AA34" s="1"/>
  <c r="AF34"/>
  <c r="C34"/>
  <c r="BJ33"/>
  <c r="AQ33" s="1"/>
  <c r="BI33"/>
  <c r="AP33" s="1"/>
  <c r="BG33"/>
  <c r="AO33" s="1"/>
  <c r="BD33"/>
  <c r="AK33" s="1"/>
  <c r="BB33"/>
  <c r="AZ33"/>
  <c r="AH33" s="1"/>
  <c r="AY33"/>
  <c r="AF33" s="1"/>
  <c r="AM33"/>
  <c r="AL33"/>
  <c r="C33"/>
  <c r="BJ32"/>
  <c r="AQ32" s="1"/>
  <c r="BI32"/>
  <c r="AP32" s="1"/>
  <c r="BG32"/>
  <c r="BD32"/>
  <c r="AK32" s="1"/>
  <c r="BB32"/>
  <c r="AZ32"/>
  <c r="AH32" s="1"/>
  <c r="AY32"/>
  <c r="AO32"/>
  <c r="AN32"/>
  <c r="AM32"/>
  <c r="AL32"/>
  <c r="AG32"/>
  <c r="AA32" s="1"/>
  <c r="AF32"/>
  <c r="C32"/>
  <c r="BJ31"/>
  <c r="AQ31" s="1"/>
  <c r="BI31"/>
  <c r="AP31" s="1"/>
  <c r="BG31"/>
  <c r="AO31" s="1"/>
  <c r="BD31"/>
  <c r="AK31" s="1"/>
  <c r="BB31"/>
  <c r="AZ31"/>
  <c r="AH31" s="1"/>
  <c r="AY31"/>
  <c r="AN31"/>
  <c r="AL31"/>
  <c r="AF31"/>
  <c r="C31"/>
  <c r="BJ30"/>
  <c r="AQ30" s="1"/>
  <c r="BI30"/>
  <c r="BG30"/>
  <c r="AN30" s="1"/>
  <c r="BD30"/>
  <c r="AK30" s="1"/>
  <c r="BB30"/>
  <c r="AZ30"/>
  <c r="AY30"/>
  <c r="AF30" s="1"/>
  <c r="AP30"/>
  <c r="AH30"/>
  <c r="AG30"/>
  <c r="C30"/>
  <c r="BJ29"/>
  <c r="AQ29" s="1"/>
  <c r="BI29"/>
  <c r="AP29" s="1"/>
  <c r="BG29"/>
  <c r="AO29" s="1"/>
  <c r="BD29"/>
  <c r="AK29" s="1"/>
  <c r="BB29"/>
  <c r="AZ29"/>
  <c r="AH29" s="1"/>
  <c r="AY29"/>
  <c r="AN29"/>
  <c r="AM29"/>
  <c r="AL29"/>
  <c r="AF29"/>
  <c r="C29"/>
  <c r="BJ28"/>
  <c r="AQ28" s="1"/>
  <c r="BI28"/>
  <c r="AP28" s="1"/>
  <c r="BG28"/>
  <c r="BD28"/>
  <c r="AK28" s="1"/>
  <c r="BB28"/>
  <c r="AZ28"/>
  <c r="AY28"/>
  <c r="AO28"/>
  <c r="AN28"/>
  <c r="AH28"/>
  <c r="AG28"/>
  <c r="AF28"/>
  <c r="C28"/>
  <c r="BJ27"/>
  <c r="AQ27" s="1"/>
  <c r="BI27"/>
  <c r="AP27" s="1"/>
  <c r="BG27"/>
  <c r="BD27"/>
  <c r="AK27" s="1"/>
  <c r="BB27"/>
  <c r="AZ27"/>
  <c r="AH27" s="1"/>
  <c r="AY27"/>
  <c r="AO27"/>
  <c r="AN27"/>
  <c r="AL27"/>
  <c r="AG27"/>
  <c r="AF27"/>
  <c r="C27"/>
  <c r="BJ26"/>
  <c r="AQ26" s="1"/>
  <c r="BI26"/>
  <c r="AP26" s="1"/>
  <c r="BG26"/>
  <c r="AN26" s="1"/>
  <c r="BD26"/>
  <c r="AK26" s="1"/>
  <c r="BB26"/>
  <c r="AZ26"/>
  <c r="AH26" s="1"/>
  <c r="AY26"/>
  <c r="AF26" s="1"/>
  <c r="AM26"/>
  <c r="AL26"/>
  <c r="C26"/>
  <c r="BJ25"/>
  <c r="AQ25" s="1"/>
  <c r="BI25"/>
  <c r="AP25" s="1"/>
  <c r="BG25"/>
  <c r="AO25" s="1"/>
  <c r="BD25"/>
  <c r="AK25" s="1"/>
  <c r="BB25"/>
  <c r="AZ25"/>
  <c r="AH25" s="1"/>
  <c r="AY25"/>
  <c r="AN25"/>
  <c r="AG25"/>
  <c r="AF25"/>
  <c r="C25"/>
  <c r="BJ24"/>
  <c r="AQ24" s="1"/>
  <c r="BI24"/>
  <c r="AP24" s="1"/>
  <c r="BG24"/>
  <c r="AN24" s="1"/>
  <c r="BD24"/>
  <c r="AK24" s="1"/>
  <c r="BB24"/>
  <c r="AZ24"/>
  <c r="AY24"/>
  <c r="AF24" s="1"/>
  <c r="AO24"/>
  <c r="AL24"/>
  <c r="AH24"/>
  <c r="AG24"/>
  <c r="C24"/>
  <c r="BJ23"/>
  <c r="AQ23" s="1"/>
  <c r="BI23"/>
  <c r="BG23"/>
  <c r="BD23"/>
  <c r="AK23" s="1"/>
  <c r="BB23"/>
  <c r="AJ23" s="1"/>
  <c r="AZ23"/>
  <c r="AG23" s="1"/>
  <c r="AY23"/>
  <c r="AP23"/>
  <c r="AO23"/>
  <c r="AN23"/>
  <c r="AH23"/>
  <c r="AF23"/>
  <c r="C23"/>
  <c r="BJ22"/>
  <c r="BI22"/>
  <c r="AP22" s="1"/>
  <c r="BG22"/>
  <c r="AN22" s="1"/>
  <c r="BD22"/>
  <c r="AL22" s="1"/>
  <c r="BB22"/>
  <c r="AJ22" s="1"/>
  <c r="AZ22"/>
  <c r="AG22" s="1"/>
  <c r="AY22"/>
  <c r="AF22" s="1"/>
  <c r="AQ22"/>
  <c r="AM22"/>
  <c r="AI22"/>
  <c r="C22"/>
  <c r="BJ21"/>
  <c r="AQ21" s="1"/>
  <c r="BI21"/>
  <c r="AP21" s="1"/>
  <c r="BG21"/>
  <c r="BD21"/>
  <c r="BB21"/>
  <c r="AJ21" s="1"/>
  <c r="AZ21"/>
  <c r="AH21" s="1"/>
  <c r="AY21"/>
  <c r="AO21"/>
  <c r="AN21"/>
  <c r="AM21"/>
  <c r="AL21"/>
  <c r="AK21"/>
  <c r="AF21"/>
  <c r="Y21" s="1"/>
  <c r="C21"/>
  <c r="BJ20"/>
  <c r="AQ20" s="1"/>
  <c r="BI20"/>
  <c r="BG20"/>
  <c r="AO20" s="1"/>
  <c r="BD20"/>
  <c r="AL20" s="1"/>
  <c r="BB20"/>
  <c r="AJ20" s="1"/>
  <c r="AZ20"/>
  <c r="AG20" s="1"/>
  <c r="AY20"/>
  <c r="AF20" s="1"/>
  <c r="AP20"/>
  <c r="AM20"/>
  <c r="AI20"/>
  <c r="C20"/>
  <c r="BJ19"/>
  <c r="AQ19" s="1"/>
  <c r="BI19"/>
  <c r="AP19" s="1"/>
  <c r="BG19"/>
  <c r="AO19" s="1"/>
  <c r="BD19"/>
  <c r="AM19" s="1"/>
  <c r="BB19"/>
  <c r="AJ19" s="1"/>
  <c r="AZ19"/>
  <c r="AH19" s="1"/>
  <c r="AY19"/>
  <c r="AF19" s="1"/>
  <c r="Y19" s="1"/>
  <c r="AN19"/>
  <c r="AL19"/>
  <c r="C19"/>
  <c r="BJ18"/>
  <c r="AQ18" s="1"/>
  <c r="BI18"/>
  <c r="BG18"/>
  <c r="BD18"/>
  <c r="AL18" s="1"/>
  <c r="BB18"/>
  <c r="AJ18" s="1"/>
  <c r="AZ18"/>
  <c r="AG18" s="1"/>
  <c r="AY18"/>
  <c r="AP18"/>
  <c r="AO18"/>
  <c r="AN18"/>
  <c r="AH18"/>
  <c r="AF18"/>
  <c r="C18"/>
  <c r="BJ17"/>
  <c r="AQ17" s="1"/>
  <c r="BI17"/>
  <c r="AP17" s="1"/>
  <c r="BG17"/>
  <c r="AO17" s="1"/>
  <c r="BD17"/>
  <c r="AM17" s="1"/>
  <c r="BB17"/>
  <c r="AJ17" s="1"/>
  <c r="AZ17"/>
  <c r="AG17" s="1"/>
  <c r="AY17"/>
  <c r="AF17" s="1"/>
  <c r="AN17"/>
  <c r="AL17"/>
  <c r="C17"/>
  <c r="BJ16"/>
  <c r="AQ16" s="1"/>
  <c r="BI16"/>
  <c r="AP16" s="1"/>
  <c r="BG16"/>
  <c r="AO16" s="1"/>
  <c r="BD16"/>
  <c r="AK16" s="1"/>
  <c r="BB16"/>
  <c r="AJ16" s="1"/>
  <c r="AZ16"/>
  <c r="AG16" s="1"/>
  <c r="AA16" s="1"/>
  <c r="AY16"/>
  <c r="AF16" s="1"/>
  <c r="AN16"/>
  <c r="AM16"/>
  <c r="AL16"/>
  <c r="C16"/>
  <c r="BJ15"/>
  <c r="AQ15" s="1"/>
  <c r="BI15"/>
  <c r="AP15" s="1"/>
  <c r="BG15"/>
  <c r="AO15" s="1"/>
  <c r="BD15"/>
  <c r="AK15" s="1"/>
  <c r="BB15"/>
  <c r="AJ15" s="1"/>
  <c r="AZ15"/>
  <c r="AG15" s="1"/>
  <c r="AA15" s="1"/>
  <c r="AY15"/>
  <c r="AF15" s="1"/>
  <c r="AN15"/>
  <c r="AM15"/>
  <c r="C15"/>
  <c r="BJ14"/>
  <c r="AQ14" s="1"/>
  <c r="BI14"/>
  <c r="AP14" s="1"/>
  <c r="BG14"/>
  <c r="AO14" s="1"/>
  <c r="BD14"/>
  <c r="AK14" s="1"/>
  <c r="BB14"/>
  <c r="AJ14" s="1"/>
  <c r="AZ14"/>
  <c r="AG14" s="1"/>
  <c r="AY14"/>
  <c r="AF14" s="1"/>
  <c r="AN14"/>
  <c r="C14"/>
  <c r="BJ13"/>
  <c r="AQ13" s="1"/>
  <c r="BI13"/>
  <c r="AP13" s="1"/>
  <c r="BG13"/>
  <c r="AO13" s="1"/>
  <c r="BD13"/>
  <c r="AK13" s="1"/>
  <c r="BB13"/>
  <c r="AJ13" s="1"/>
  <c r="AZ13"/>
  <c r="AG13" s="1"/>
  <c r="AA13" s="1"/>
  <c r="AY13"/>
  <c r="AF13" s="1"/>
  <c r="AN13"/>
  <c r="AM13"/>
  <c r="AL13"/>
  <c r="C13"/>
  <c r="BJ12"/>
  <c r="AQ12" s="1"/>
  <c r="BI12"/>
  <c r="AP12" s="1"/>
  <c r="BG12"/>
  <c r="AN12" s="1"/>
  <c r="BD12"/>
  <c r="AK12" s="1"/>
  <c r="BB12"/>
  <c r="AJ12" s="1"/>
  <c r="AZ12"/>
  <c r="AG12" s="1"/>
  <c r="AY12"/>
  <c r="AF12" s="1"/>
  <c r="AM12"/>
  <c r="C12"/>
  <c r="BJ11"/>
  <c r="AQ11" s="1"/>
  <c r="BI11"/>
  <c r="AP11" s="1"/>
  <c r="BG11"/>
  <c r="AN11" s="1"/>
  <c r="BD11"/>
  <c r="AM11" s="1"/>
  <c r="BB11"/>
  <c r="AI11" s="1"/>
  <c r="AZ11"/>
  <c r="AG11" s="1"/>
  <c r="AY11"/>
  <c r="AF11" s="1"/>
  <c r="AL11"/>
  <c r="AH11"/>
  <c r="BJ10"/>
  <c r="AQ10" s="1"/>
  <c r="BI10"/>
  <c r="AP10" s="1"/>
  <c r="BG10"/>
  <c r="AN10" s="1"/>
  <c r="BD10"/>
  <c r="AL10" s="1"/>
  <c r="BB10"/>
  <c r="AI10" s="1"/>
  <c r="AZ10"/>
  <c r="AG10" s="1"/>
  <c r="AY10"/>
  <c r="AF10" s="1"/>
  <c r="AO10"/>
  <c r="C10"/>
  <c r="BJ9"/>
  <c r="AQ9" s="1"/>
  <c r="BI9"/>
  <c r="AP9" s="1"/>
  <c r="BG9"/>
  <c r="AO9" s="1"/>
  <c r="BD9"/>
  <c r="AM9" s="1"/>
  <c r="BB9"/>
  <c r="AI9" s="1"/>
  <c r="AZ9"/>
  <c r="AG9" s="1"/>
  <c r="AY9"/>
  <c r="AF9" s="1"/>
  <c r="C9"/>
  <c r="AA5"/>
  <c r="AA62" i="33" l="1"/>
  <c r="AA78"/>
  <c r="AA58"/>
  <c r="AA74"/>
  <c r="AA70"/>
  <c r="AA86"/>
  <c r="AA34"/>
  <c r="AA50"/>
  <c r="AA66"/>
  <c r="AA27" i="31"/>
  <c r="AA43"/>
  <c r="AA59"/>
  <c r="AA63"/>
  <c r="AA67"/>
  <c r="AA71"/>
  <c r="AA79"/>
  <c r="AA83"/>
  <c r="AA86"/>
  <c r="AA100"/>
  <c r="AK13" i="33"/>
  <c r="AG14"/>
  <c r="AA14" s="1"/>
  <c r="AN15"/>
  <c r="Z15"/>
  <c r="AK16"/>
  <c r="AK18"/>
  <c r="AJ19"/>
  <c r="AK21"/>
  <c r="AG22"/>
  <c r="AA22" s="1"/>
  <c r="Y23"/>
  <c r="AL24"/>
  <c r="AL25"/>
  <c r="Z25"/>
  <c r="AL26"/>
  <c r="AL32"/>
  <c r="Z32"/>
  <c r="AH33"/>
  <c r="AN34"/>
  <c r="AL36"/>
  <c r="Z36"/>
  <c r="AH37"/>
  <c r="AN38"/>
  <c r="AA38" s="1"/>
  <c r="AL40"/>
  <c r="Z40"/>
  <c r="AH41"/>
  <c r="AN42"/>
  <c r="AA42" s="1"/>
  <c r="AL44"/>
  <c r="Z44"/>
  <c r="AH45"/>
  <c r="AN46"/>
  <c r="AA46" s="1"/>
  <c r="AL48"/>
  <c r="Z48"/>
  <c r="AH49"/>
  <c r="AN50"/>
  <c r="AL52"/>
  <c r="Z52"/>
  <c r="AH53"/>
  <c r="AN54"/>
  <c r="AA54" s="1"/>
  <c r="AL56"/>
  <c r="Z56"/>
  <c r="AH57"/>
  <c r="AN58"/>
  <c r="AL60"/>
  <c r="Z60"/>
  <c r="AH61"/>
  <c r="AN62"/>
  <c r="AL64"/>
  <c r="Z64"/>
  <c r="AH65"/>
  <c r="AN66"/>
  <c r="AL68"/>
  <c r="Z68"/>
  <c r="AH69"/>
  <c r="AN70"/>
  <c r="AL72"/>
  <c r="Z72"/>
  <c r="AH73"/>
  <c r="AN74"/>
  <c r="AL76"/>
  <c r="Z76"/>
  <c r="AH77"/>
  <c r="AN78"/>
  <c r="AL80"/>
  <c r="Z80"/>
  <c r="AH81"/>
  <c r="AN82"/>
  <c r="AA82" s="1"/>
  <c r="AL84"/>
  <c r="Z84"/>
  <c r="AH85"/>
  <c r="AN86"/>
  <c r="AL88"/>
  <c r="Z88"/>
  <c r="AH89"/>
  <c r="AN90"/>
  <c r="AA90" s="1"/>
  <c r="AL92"/>
  <c r="Z92"/>
  <c r="AH93"/>
  <c r="AN94"/>
  <c r="AL96"/>
  <c r="Z96"/>
  <c r="AH97"/>
  <c r="AN98"/>
  <c r="AL99"/>
  <c r="AH100"/>
  <c r="Y100" s="1"/>
  <c r="AB100" s="1"/>
  <c r="AJ101"/>
  <c r="AH102"/>
  <c r="AM102"/>
  <c r="AJ103"/>
  <c r="AL104"/>
  <c r="AM105"/>
  <c r="AJ106"/>
  <c r="Y106"/>
  <c r="AN107"/>
  <c r="AK108"/>
  <c r="AA19" i="37"/>
  <c r="AL24"/>
  <c r="AH12" i="31"/>
  <c r="AA14"/>
  <c r="AI18"/>
  <c r="Z18" s="1"/>
  <c r="AN20"/>
  <c r="AO22"/>
  <c r="AL23"/>
  <c r="AM24"/>
  <c r="AA25"/>
  <c r="AL28"/>
  <c r="AL30"/>
  <c r="AG31"/>
  <c r="AA31" s="1"/>
  <c r="AN35"/>
  <c r="AG36"/>
  <c r="AN36"/>
  <c r="AL37"/>
  <c r="AG38"/>
  <c r="AA38" s="1"/>
  <c r="AL39"/>
  <c r="AM40"/>
  <c r="AA41"/>
  <c r="AL44"/>
  <c r="AL46"/>
  <c r="AG47"/>
  <c r="AA47" s="1"/>
  <c r="AN51"/>
  <c r="AG52"/>
  <c r="AN52"/>
  <c r="AL53"/>
  <c r="AA54"/>
  <c r="AN55"/>
  <c r="AG56"/>
  <c r="AA56" s="1"/>
  <c r="AM57"/>
  <c r="AH59"/>
  <c r="AL60"/>
  <c r="AG61"/>
  <c r="AA61" s="1"/>
  <c r="AL62"/>
  <c r="AH63"/>
  <c r="AL64"/>
  <c r="AG65"/>
  <c r="AA65" s="1"/>
  <c r="AL66"/>
  <c r="AH67"/>
  <c r="AL68"/>
  <c r="AG69"/>
  <c r="AA69" s="1"/>
  <c r="AL70"/>
  <c r="AH71"/>
  <c r="AL72"/>
  <c r="AG73"/>
  <c r="AA73" s="1"/>
  <c r="AL74"/>
  <c r="AG75"/>
  <c r="AA75" s="1"/>
  <c r="AL76"/>
  <c r="AM80"/>
  <c r="AA81"/>
  <c r="AH86"/>
  <c r="AL87"/>
  <c r="AL89"/>
  <c r="AG92"/>
  <c r="AA92" s="1"/>
  <c r="AM94"/>
  <c r="AN96"/>
  <c r="AA96" s="1"/>
  <c r="AG97"/>
  <c r="AA97" s="1"/>
  <c r="AG99"/>
  <c r="AA99" s="1"/>
  <c r="AL101"/>
  <c r="AN102"/>
  <c r="AA102" s="1"/>
  <c r="AL103"/>
  <c r="AN104"/>
  <c r="AG105"/>
  <c r="AA105" s="1"/>
  <c r="AL106"/>
  <c r="AM107"/>
  <c r="AJ11" i="33"/>
  <c r="Y12"/>
  <c r="AM13"/>
  <c r="AM16"/>
  <c r="Y17"/>
  <c r="Z18"/>
  <c r="Y20"/>
  <c r="AM21"/>
  <c r="AJ23"/>
  <c r="AN26"/>
  <c r="AL29"/>
  <c r="Z29"/>
  <c r="AJ33"/>
  <c r="AJ37"/>
  <c r="Y37" s="1"/>
  <c r="AB37" s="1"/>
  <c r="AJ41"/>
  <c r="AJ45"/>
  <c r="Y45" s="1"/>
  <c r="AB45" s="1"/>
  <c r="AJ49"/>
  <c r="AJ53"/>
  <c r="Y53" s="1"/>
  <c r="AB53" s="1"/>
  <c r="AJ57"/>
  <c r="AJ61"/>
  <c r="Y61" s="1"/>
  <c r="AB61" s="1"/>
  <c r="AJ65"/>
  <c r="AJ69"/>
  <c r="Y69" s="1"/>
  <c r="AB69" s="1"/>
  <c r="AJ73"/>
  <c r="AJ77"/>
  <c r="Y77" s="1"/>
  <c r="AB77" s="1"/>
  <c r="AJ81"/>
  <c r="AJ85"/>
  <c r="Y85" s="1"/>
  <c r="AB85" s="1"/>
  <c r="AJ89"/>
  <c r="AA94"/>
  <c r="AA98"/>
  <c r="Z99"/>
  <c r="Y101"/>
  <c r="Z104"/>
  <c r="AM14" i="31"/>
  <c r="AH16"/>
  <c r="Y16" s="1"/>
  <c r="AB16" s="1"/>
  <c r="AH22"/>
  <c r="AA23"/>
  <c r="AA24"/>
  <c r="AL25"/>
  <c r="AG26"/>
  <c r="AA26" s="1"/>
  <c r="AM28"/>
  <c r="AG29"/>
  <c r="AA29" s="1"/>
  <c r="AM30"/>
  <c r="AN33"/>
  <c r="AL34"/>
  <c r="AA35"/>
  <c r="AM37"/>
  <c r="AN40"/>
  <c r="AA40" s="1"/>
  <c r="AL41"/>
  <c r="AG42"/>
  <c r="AA42" s="1"/>
  <c r="AM44"/>
  <c r="AG45"/>
  <c r="AA45" s="1"/>
  <c r="AM46"/>
  <c r="AN49"/>
  <c r="AL50"/>
  <c r="AA51"/>
  <c r="AM53"/>
  <c r="AA55"/>
  <c r="AL58"/>
  <c r="AA60"/>
  <c r="AM62"/>
  <c r="AA64"/>
  <c r="AM66"/>
  <c r="AA68"/>
  <c r="AM70"/>
  <c r="AA72"/>
  <c r="AM74"/>
  <c r="AM76"/>
  <c r="AG77"/>
  <c r="AA77" s="1"/>
  <c r="AN80"/>
  <c r="AL81"/>
  <c r="AG82"/>
  <c r="AA82" s="1"/>
  <c r="AL83"/>
  <c r="AG84"/>
  <c r="AA84" s="1"/>
  <c r="AN84"/>
  <c r="AL85"/>
  <c r="AM89"/>
  <c r="AL95"/>
  <c r="AM101"/>
  <c r="AM103"/>
  <c r="AA104"/>
  <c r="AM106"/>
  <c r="AA107"/>
  <c r="AO107"/>
  <c r="AA18" i="33"/>
  <c r="Z23"/>
  <c r="Z24"/>
  <c r="Z28"/>
  <c r="AA100"/>
  <c r="Z101"/>
  <c r="Y102"/>
  <c r="Y105"/>
  <c r="Z108"/>
  <c r="Z20" i="31"/>
  <c r="Z22"/>
  <c r="Y22"/>
  <c r="AM25"/>
  <c r="AA28"/>
  <c r="AA30"/>
  <c r="AG33"/>
  <c r="AA33" s="1"/>
  <c r="AM34"/>
  <c r="AA39"/>
  <c r="AM41"/>
  <c r="AA44"/>
  <c r="AA46"/>
  <c r="AG49"/>
  <c r="AA49" s="1"/>
  <c r="AM50"/>
  <c r="AN53"/>
  <c r="AA53" s="1"/>
  <c r="AL54"/>
  <c r="AG57"/>
  <c r="AA57" s="1"/>
  <c r="AA62"/>
  <c r="AA66"/>
  <c r="AA70"/>
  <c r="AA74"/>
  <c r="AA80"/>
  <c r="AM81"/>
  <c r="AM85"/>
  <c r="AA88"/>
  <c r="AA91"/>
  <c r="AL92"/>
  <c r="AG94"/>
  <c r="AA94" s="1"/>
  <c r="AM95"/>
  <c r="AL97"/>
  <c r="AN98"/>
  <c r="AA98" s="1"/>
  <c r="AL99"/>
  <c r="AL105"/>
  <c r="Y13" i="33"/>
  <c r="Z14"/>
  <c r="AK15"/>
  <c r="Y16"/>
  <c r="AG17"/>
  <c r="AJ18"/>
  <c r="Y21"/>
  <c r="Z22"/>
  <c r="Z26"/>
  <c r="AA26"/>
  <c r="AA30"/>
  <c r="Z31"/>
  <c r="AL35"/>
  <c r="Z35" s="1"/>
  <c r="AJ36"/>
  <c r="Y36" s="1"/>
  <c r="AB36" s="1"/>
  <c r="AM38"/>
  <c r="AL39"/>
  <c r="Z39" s="1"/>
  <c r="Z43"/>
  <c r="Z47"/>
  <c r="Z51"/>
  <c r="Z55"/>
  <c r="Z59"/>
  <c r="Z63"/>
  <c r="Z67"/>
  <c r="Z71"/>
  <c r="Z75"/>
  <c r="Z79"/>
  <c r="Z83"/>
  <c r="Z87"/>
  <c r="Z91"/>
  <c r="Z95"/>
  <c r="AJ99"/>
  <c r="Y99" s="1"/>
  <c r="AB99" s="1"/>
  <c r="AN100"/>
  <c r="Z100"/>
  <c r="AL102"/>
  <c r="Z102" s="1"/>
  <c r="AA102"/>
  <c r="AJ104"/>
  <c r="Y104" s="1"/>
  <c r="AB104" s="1"/>
  <c r="AL105"/>
  <c r="Z105" s="1"/>
  <c r="AL107"/>
  <c r="Z107" s="1"/>
  <c r="AJ108"/>
  <c r="Y108" s="1"/>
  <c r="AB108" s="1"/>
  <c r="Z24" i="37"/>
  <c r="AL26"/>
  <c r="Z26" s="1"/>
  <c r="AA27"/>
  <c r="AO34"/>
  <c r="AK36"/>
  <c r="AK40"/>
  <c r="AL48"/>
  <c r="AA50"/>
  <c r="AO58"/>
  <c r="AL64"/>
  <c r="AA67"/>
  <c r="AO68"/>
  <c r="AK71"/>
  <c r="AA72"/>
  <c r="AL73"/>
  <c r="AL76"/>
  <c r="AO88"/>
  <c r="AO91"/>
  <c r="AO93"/>
  <c r="AA97"/>
  <c r="AA103"/>
  <c r="AA106"/>
  <c r="AN11" i="38"/>
  <c r="AO13"/>
  <c r="Z13"/>
  <c r="AL14"/>
  <c r="Z14"/>
  <c r="AG17"/>
  <c r="AA17" s="1"/>
  <c r="AN18"/>
  <c r="AN19"/>
  <c r="AO22"/>
  <c r="Z22"/>
  <c r="AG25"/>
  <c r="AA25" s="1"/>
  <c r="AN26"/>
  <c r="AN27"/>
  <c r="AO30"/>
  <c r="Z30"/>
  <c r="AL31"/>
  <c r="AA36"/>
  <c r="AO38"/>
  <c r="Z38"/>
  <c r="AL39"/>
  <c r="Z39" s="1"/>
  <c r="AA44"/>
  <c r="AO46"/>
  <c r="Z46"/>
  <c r="AL47"/>
  <c r="Z47"/>
  <c r="AA52"/>
  <c r="AO54"/>
  <c r="Z54" s="1"/>
  <c r="AL55"/>
  <c r="Z55"/>
  <c r="AA60"/>
  <c r="AO62"/>
  <c r="Z62"/>
  <c r="AL63"/>
  <c r="Z63"/>
  <c r="AM65"/>
  <c r="AN67"/>
  <c r="AA69"/>
  <c r="AH70"/>
  <c r="Y70" s="1"/>
  <c r="AB70" s="1"/>
  <c r="AN71"/>
  <c r="AH73"/>
  <c r="AO73"/>
  <c r="AL74"/>
  <c r="AH75"/>
  <c r="Y75" s="1"/>
  <c r="AB75" s="1"/>
  <c r="AL76"/>
  <c r="AH77"/>
  <c r="AO78"/>
  <c r="Z78"/>
  <c r="Z79"/>
  <c r="AK82"/>
  <c r="AG83"/>
  <c r="AA83" s="1"/>
  <c r="AO83"/>
  <c r="AK84"/>
  <c r="AG85"/>
  <c r="AA85" s="1"/>
  <c r="AO85"/>
  <c r="AK86"/>
  <c r="AG87"/>
  <c r="AA87" s="1"/>
  <c r="AO87"/>
  <c r="AK88"/>
  <c r="AG89"/>
  <c r="AA89" s="1"/>
  <c r="AO89"/>
  <c r="AK90"/>
  <c r="AG91"/>
  <c r="AA91" s="1"/>
  <c r="AO91"/>
  <c r="AK92"/>
  <c r="AG93"/>
  <c r="AA93" s="1"/>
  <c r="AO93"/>
  <c r="Y95"/>
  <c r="AN96"/>
  <c r="AI97"/>
  <c r="AN98"/>
  <c r="AI99"/>
  <c r="AN100"/>
  <c r="AA100" s="1"/>
  <c r="AI101"/>
  <c r="AN102"/>
  <c r="AI103"/>
  <c r="AN104"/>
  <c r="AI105"/>
  <c r="AN106"/>
  <c r="AI107"/>
  <c r="AM108"/>
  <c r="AA108"/>
  <c r="AG12" i="40"/>
  <c r="AG16"/>
  <c r="AK18"/>
  <c r="AA18" s="1"/>
  <c r="AJ20"/>
  <c r="Y20"/>
  <c r="AG22"/>
  <c r="AJ24"/>
  <c r="AJ25"/>
  <c r="Y25"/>
  <c r="AG26"/>
  <c r="AL27"/>
  <c r="Z27"/>
  <c r="AJ28"/>
  <c r="AN29"/>
  <c r="AL30"/>
  <c r="Z31"/>
  <c r="AL32"/>
  <c r="Z33"/>
  <c r="AN34"/>
  <c r="AI35"/>
  <c r="AH36"/>
  <c r="Y36"/>
  <c r="AN37"/>
  <c r="AJ38"/>
  <c r="AJ39"/>
  <c r="AL40"/>
  <c r="AJ41"/>
  <c r="AM42"/>
  <c r="AJ43"/>
  <c r="Y43" s="1"/>
  <c r="AB43" s="1"/>
  <c r="AN44"/>
  <c r="AJ45"/>
  <c r="AH46"/>
  <c r="AM47"/>
  <c r="AL48"/>
  <c r="AM49"/>
  <c r="Y49" s="1"/>
  <c r="AB49" s="1"/>
  <c r="I57" i="45" s="1"/>
  <c r="AI50" i="40"/>
  <c r="Z50" s="1"/>
  <c r="AJ51"/>
  <c r="Y51" s="1"/>
  <c r="AB51" s="1"/>
  <c r="I59" i="45" s="1"/>
  <c r="AN52" i="40"/>
  <c r="AA52" s="1"/>
  <c r="AJ53"/>
  <c r="AH54"/>
  <c r="AM55"/>
  <c r="AI56"/>
  <c r="AM57"/>
  <c r="Y57" s="1"/>
  <c r="AB57" s="1"/>
  <c r="I65" i="45" s="1"/>
  <c r="AL58" i="40"/>
  <c r="Z58" s="1"/>
  <c r="AH59"/>
  <c r="AL60"/>
  <c r="AN61"/>
  <c r="AA61" s="1"/>
  <c r="AL62"/>
  <c r="AA62"/>
  <c r="AI63"/>
  <c r="AM64"/>
  <c r="AL65"/>
  <c r="Z65" s="1"/>
  <c r="AI66"/>
  <c r="AI67"/>
  <c r="AG69"/>
  <c r="AN69"/>
  <c r="AL70"/>
  <c r="AA70"/>
  <c r="AG71"/>
  <c r="AN71"/>
  <c r="AL72"/>
  <c r="Z72" s="1"/>
  <c r="AA72"/>
  <c r="AH73"/>
  <c r="AN75"/>
  <c r="AJ76"/>
  <c r="AJ77"/>
  <c r="AG78"/>
  <c r="AN79"/>
  <c r="Z80"/>
  <c r="AN81"/>
  <c r="AJ82"/>
  <c r="AH83"/>
  <c r="AM84"/>
  <c r="AM85"/>
  <c r="AL86"/>
  <c r="AA86"/>
  <c r="AH88"/>
  <c r="AL89"/>
  <c r="Z89" s="1"/>
  <c r="AL90"/>
  <c r="Z90"/>
  <c r="AJ91"/>
  <c r="Y91" s="1"/>
  <c r="AB91" s="1"/>
  <c r="I99" i="45" s="1"/>
  <c r="AH93" i="40"/>
  <c r="Y93" s="1"/>
  <c r="AB93" s="1"/>
  <c r="AM95"/>
  <c r="Y95" s="1"/>
  <c r="AB95" s="1"/>
  <c r="I103" i="45" s="1"/>
  <c r="AH96" i="40"/>
  <c r="AH98"/>
  <c r="Y98"/>
  <c r="AN99"/>
  <c r="AH100"/>
  <c r="AJ103"/>
  <c r="Y103" s="1"/>
  <c r="AB103" s="1"/>
  <c r="I111" i="45" s="1"/>
  <c r="AG104" i="40"/>
  <c r="AA104" s="1"/>
  <c r="AN104"/>
  <c r="AL105"/>
  <c r="AK35" i="37"/>
  <c r="AA35" s="1"/>
  <c r="AK87"/>
  <c r="AA87" s="1"/>
  <c r="AN14" i="38"/>
  <c r="AA15"/>
  <c r="AL21"/>
  <c r="Z21"/>
  <c r="AA24"/>
  <c r="AA28"/>
  <c r="AL29"/>
  <c r="Z29"/>
  <c r="AA34"/>
  <c r="AL37"/>
  <c r="AA42"/>
  <c r="AL45"/>
  <c r="Z45"/>
  <c r="AA50"/>
  <c r="AL53"/>
  <c r="Z53" s="1"/>
  <c r="AA58"/>
  <c r="AL61"/>
  <c r="Z61"/>
  <c r="AA65"/>
  <c r="AN65"/>
  <c r="AH67"/>
  <c r="AL69"/>
  <c r="Z69"/>
  <c r="AA74"/>
  <c r="AM74"/>
  <c r="AA76"/>
  <c r="AM76"/>
  <c r="Z76"/>
  <c r="Y79"/>
  <c r="Z80"/>
  <c r="Y82"/>
  <c r="AM82"/>
  <c r="Z83"/>
  <c r="Y84"/>
  <c r="AM84"/>
  <c r="Z85"/>
  <c r="AM86"/>
  <c r="Y86" s="1"/>
  <c r="AB86" s="1"/>
  <c r="Z94" i="45" s="1"/>
  <c r="Z87" i="38"/>
  <c r="AM88"/>
  <c r="Y88" s="1"/>
  <c r="AB88" s="1"/>
  <c r="Z89"/>
  <c r="Y90"/>
  <c r="AM90"/>
  <c r="Z91"/>
  <c r="Y92"/>
  <c r="AM92"/>
  <c r="Z93"/>
  <c r="AA96"/>
  <c r="AA98"/>
  <c r="AA102"/>
  <c r="AA104"/>
  <c r="AA106"/>
  <c r="Z108"/>
  <c r="Y17" i="40"/>
  <c r="Y22"/>
  <c r="Z23"/>
  <c r="Z24"/>
  <c r="Z40"/>
  <c r="Z48"/>
  <c r="Z59"/>
  <c r="Y59"/>
  <c r="AA60"/>
  <c r="AM65"/>
  <c r="AM66"/>
  <c r="AA67"/>
  <c r="Y73"/>
  <c r="AA74"/>
  <c r="AM76"/>
  <c r="AA77"/>
  <c r="AM82"/>
  <c r="Y83"/>
  <c r="Z86"/>
  <c r="AL87"/>
  <c r="Z87"/>
  <c r="Y88"/>
  <c r="Z97"/>
  <c r="AA99"/>
  <c r="Y102"/>
  <c r="Z105"/>
  <c r="Y108"/>
  <c r="AH60" i="37"/>
  <c r="Y60" s="1"/>
  <c r="AG74"/>
  <c r="AG95"/>
  <c r="AA95" s="1"/>
  <c r="Z15" i="38"/>
  <c r="Z16"/>
  <c r="AA32"/>
  <c r="Z34"/>
  <c r="AA40"/>
  <c r="Z42"/>
  <c r="Z43"/>
  <c r="AA48"/>
  <c r="Z50"/>
  <c r="Z51"/>
  <c r="AA56"/>
  <c r="Z58"/>
  <c r="Z59"/>
  <c r="AA64"/>
  <c r="AA66"/>
  <c r="AA67"/>
  <c r="AA71"/>
  <c r="AA79"/>
  <c r="AA82"/>
  <c r="AA84"/>
  <c r="AA86"/>
  <c r="AA88"/>
  <c r="AA90"/>
  <c r="AA92"/>
  <c r="Z18" i="40"/>
  <c r="Z20"/>
  <c r="Z21"/>
  <c r="Z25"/>
  <c r="Y27"/>
  <c r="Z32"/>
  <c r="Z39"/>
  <c r="Z41"/>
  <c r="Y42"/>
  <c r="AG43"/>
  <c r="AA43" s="1"/>
  <c r="AG45"/>
  <c r="AA45" s="1"/>
  <c r="Y47"/>
  <c r="Y55"/>
  <c r="Z60"/>
  <c r="Z62"/>
  <c r="Y64"/>
  <c r="Z70"/>
  <c r="Z77"/>
  <c r="Y84"/>
  <c r="Y85"/>
  <c r="Z101"/>
  <c r="AG30" i="37"/>
  <c r="AA36"/>
  <c r="AA54"/>
  <c r="AA62"/>
  <c r="AG68"/>
  <c r="AA73"/>
  <c r="AA76"/>
  <c r="AA81"/>
  <c r="AH86"/>
  <c r="AG91"/>
  <c r="AL11" i="38"/>
  <c r="AA13"/>
  <c r="AH15"/>
  <c r="AL18"/>
  <c r="Z18" s="1"/>
  <c r="AA18"/>
  <c r="AA19"/>
  <c r="AK20"/>
  <c r="AA20" s="1"/>
  <c r="AA22"/>
  <c r="AL26"/>
  <c r="Z26" s="1"/>
  <c r="AA26"/>
  <c r="AA27"/>
  <c r="AH28"/>
  <c r="Y28" s="1"/>
  <c r="AB28" s="1"/>
  <c r="AA30"/>
  <c r="AH32"/>
  <c r="Y32" s="1"/>
  <c r="AB32" s="1"/>
  <c r="Z32"/>
  <c r="AL36"/>
  <c r="Z36" s="1"/>
  <c r="AA38"/>
  <c r="AH40"/>
  <c r="Y40" s="1"/>
  <c r="AB40" s="1"/>
  <c r="Z40"/>
  <c r="Z41"/>
  <c r="AL44"/>
  <c r="Z44" s="1"/>
  <c r="AA46"/>
  <c r="AH48"/>
  <c r="Y48" s="1"/>
  <c r="AB48" s="1"/>
  <c r="Z48"/>
  <c r="Z49"/>
  <c r="AL52"/>
  <c r="Z52" s="1"/>
  <c r="AA54"/>
  <c r="AH56"/>
  <c r="Y56" s="1"/>
  <c r="AB56" s="1"/>
  <c r="Z56"/>
  <c r="Z57"/>
  <c r="AL60"/>
  <c r="Z60" s="1"/>
  <c r="AA62"/>
  <c r="AH64"/>
  <c r="Y64" s="1"/>
  <c r="AB64" s="1"/>
  <c r="Z64"/>
  <c r="AL65"/>
  <c r="Z65" s="1"/>
  <c r="AH66"/>
  <c r="Z66"/>
  <c r="Z67"/>
  <c r="AL68"/>
  <c r="Z68" s="1"/>
  <c r="Z70"/>
  <c r="Z71"/>
  <c r="AL72"/>
  <c r="Z72" s="1"/>
  <c r="Z73"/>
  <c r="Z75"/>
  <c r="AN77"/>
  <c r="AA77" s="1"/>
  <c r="Z77"/>
  <c r="AA78"/>
  <c r="AN79"/>
  <c r="AM80"/>
  <c r="Y80"/>
  <c r="AN81"/>
  <c r="AI82"/>
  <c r="Z82" s="1"/>
  <c r="AI84"/>
  <c r="Z84" s="1"/>
  <c r="AI86"/>
  <c r="Z86" s="1"/>
  <c r="AI88"/>
  <c r="Z88" s="1"/>
  <c r="AM89"/>
  <c r="Y89" s="1"/>
  <c r="AB89" s="1"/>
  <c r="AI90"/>
  <c r="Z90" s="1"/>
  <c r="AM91"/>
  <c r="Y91" s="1"/>
  <c r="AB91" s="1"/>
  <c r="Z99" i="45" s="1"/>
  <c r="AI92" i="38"/>
  <c r="Z92" s="1"/>
  <c r="AM93"/>
  <c r="Y93" s="1"/>
  <c r="AB93" s="1"/>
  <c r="AM94"/>
  <c r="Y94" s="1"/>
  <c r="AB94" s="1"/>
  <c r="Z102" i="45" s="1"/>
  <c r="AG95" i="38"/>
  <c r="AA95" s="1"/>
  <c r="AM96"/>
  <c r="Y96" s="1"/>
  <c r="AB96" s="1"/>
  <c r="AG97"/>
  <c r="AA97" s="1"/>
  <c r="AM98"/>
  <c r="Y98" s="1"/>
  <c r="AB98" s="1"/>
  <c r="Z106" i="45" s="1"/>
  <c r="AG99" i="38"/>
  <c r="AA99" s="1"/>
  <c r="AM100"/>
  <c r="Y100" s="1"/>
  <c r="AB100" s="1"/>
  <c r="AG101"/>
  <c r="AA101" s="1"/>
  <c r="AM102"/>
  <c r="Y102" s="1"/>
  <c r="AB102" s="1"/>
  <c r="Z110" i="45" s="1"/>
  <c r="AG103" i="38"/>
  <c r="AA103" s="1"/>
  <c r="AM104"/>
  <c r="Y104" s="1"/>
  <c r="AB104" s="1"/>
  <c r="AG105"/>
  <c r="AA105" s="1"/>
  <c r="AM106"/>
  <c r="Y106" s="1"/>
  <c r="AB106" s="1"/>
  <c r="Z114" i="45" s="1"/>
  <c r="AG107" i="38"/>
  <c r="AA107" s="1"/>
  <c r="AM13" i="40"/>
  <c r="Y13" s="1"/>
  <c r="AB13" s="1"/>
  <c r="I21" i="45" s="1"/>
  <c r="AM14" i="40"/>
  <c r="Y14" s="1"/>
  <c r="AB14" s="1"/>
  <c r="I22" i="45" s="1"/>
  <c r="AI19" i="40"/>
  <c r="Z19" s="1"/>
  <c r="Y19"/>
  <c r="AG20"/>
  <c r="Z22"/>
  <c r="AJ23"/>
  <c r="Y23" s="1"/>
  <c r="AB23" s="1"/>
  <c r="I31" i="45" s="1"/>
  <c r="AG25" i="40"/>
  <c r="AG29"/>
  <c r="AA29" s="1"/>
  <c r="Z29"/>
  <c r="AI30"/>
  <c r="Z30" s="1"/>
  <c r="Y30"/>
  <c r="AG31"/>
  <c r="AA31" s="1"/>
  <c r="AN31"/>
  <c r="AG33"/>
  <c r="AA33" s="1"/>
  <c r="AN33"/>
  <c r="AA34"/>
  <c r="Y35"/>
  <c r="AB35" s="1"/>
  <c r="I43" i="45" s="1"/>
  <c r="AA37" i="40"/>
  <c r="Y38"/>
  <c r="AH39"/>
  <c r="Y39" s="1"/>
  <c r="AB39" s="1"/>
  <c r="I47" i="45" s="1"/>
  <c r="AJ40" i="40"/>
  <c r="Y40" s="1"/>
  <c r="AB40" s="1"/>
  <c r="I48" i="45" s="1"/>
  <c r="AH41" i="40"/>
  <c r="Y41" s="1"/>
  <c r="AB41" s="1"/>
  <c r="I49" i="45" s="1"/>
  <c r="AL42" i="40"/>
  <c r="Z42" s="1"/>
  <c r="AL44"/>
  <c r="Z44" s="1"/>
  <c r="AL47"/>
  <c r="Z47" s="1"/>
  <c r="AJ48"/>
  <c r="Y48" s="1"/>
  <c r="AB48" s="1"/>
  <c r="I56" i="45" s="1"/>
  <c r="AL49" i="40"/>
  <c r="Z49" s="1"/>
  <c r="AL52"/>
  <c r="Z52" s="1"/>
  <c r="AN54"/>
  <c r="AA54" s="1"/>
  <c r="Y56"/>
  <c r="AL57"/>
  <c r="Z57" s="1"/>
  <c r="AJ58"/>
  <c r="Y58"/>
  <c r="AB58" s="1"/>
  <c r="I66" i="45" s="1"/>
  <c r="AL61" i="40"/>
  <c r="Z61" s="1"/>
  <c r="AH63"/>
  <c r="Y63" s="1"/>
  <c r="AB63" s="1"/>
  <c r="I71" i="45" s="1"/>
  <c r="AL64" i="40"/>
  <c r="Z64" s="1"/>
  <c r="AJ65"/>
  <c r="Y65" s="1"/>
  <c r="AB65" s="1"/>
  <c r="I73" i="45" s="1"/>
  <c r="Y66" i="40"/>
  <c r="AB66" s="1"/>
  <c r="I74" i="45" s="1"/>
  <c r="AH67" i="40"/>
  <c r="Y67" s="1"/>
  <c r="AB67" s="1"/>
  <c r="AL69"/>
  <c r="Z69" s="1"/>
  <c r="AL71"/>
  <c r="Z71" s="1"/>
  <c r="AJ72"/>
  <c r="Y72" s="1"/>
  <c r="AB72" s="1"/>
  <c r="Z73"/>
  <c r="AJ74"/>
  <c r="Y74" s="1"/>
  <c r="AB74" s="1"/>
  <c r="I82" i="45" s="1"/>
  <c r="AL75" i="40"/>
  <c r="Z75" s="1"/>
  <c r="AA75"/>
  <c r="Y76"/>
  <c r="AH77"/>
  <c r="Y77" s="1"/>
  <c r="AB77" s="1"/>
  <c r="Z78"/>
  <c r="AL79"/>
  <c r="Z79" s="1"/>
  <c r="AA79"/>
  <c r="AG80"/>
  <c r="AA80" s="1"/>
  <c r="AN80"/>
  <c r="AL81"/>
  <c r="Z81" s="1"/>
  <c r="AA81"/>
  <c r="Y82"/>
  <c r="AB82" s="1"/>
  <c r="I90" i="45" s="1"/>
  <c r="Z83" i="40"/>
  <c r="AL84"/>
  <c r="Z84" s="1"/>
  <c r="AJ86"/>
  <c r="Y86" s="1"/>
  <c r="AB86" s="1"/>
  <c r="Z88"/>
  <c r="AN93"/>
  <c r="AA93" s="1"/>
  <c r="Z93"/>
  <c r="Z94"/>
  <c r="AM99"/>
  <c r="Y99" s="1"/>
  <c r="AB99" s="1"/>
  <c r="I107" i="45" s="1"/>
  <c r="Z104" i="40"/>
  <c r="AB42"/>
  <c r="AB90"/>
  <c r="AB47"/>
  <c r="AB76"/>
  <c r="AB108"/>
  <c r="AB85"/>
  <c r="AB22"/>
  <c r="AB38"/>
  <c r="AB102"/>
  <c r="AB27"/>
  <c r="AB59"/>
  <c r="AB56"/>
  <c r="AB88"/>
  <c r="AB17"/>
  <c r="AB98"/>
  <c r="AB55"/>
  <c r="AB20"/>
  <c r="AB36"/>
  <c r="AB84"/>
  <c r="AB29"/>
  <c r="AB30"/>
  <c r="AB19"/>
  <c r="AB83"/>
  <c r="AB64"/>
  <c r="AB25"/>
  <c r="AB73"/>
  <c r="AJ9"/>
  <c r="AB106" i="33"/>
  <c r="AB16"/>
  <c r="AB25"/>
  <c r="AB105"/>
  <c r="AB102"/>
  <c r="AB12"/>
  <c r="AB21"/>
  <c r="AB101"/>
  <c r="AB17"/>
  <c r="AB23"/>
  <c r="AB20"/>
  <c r="AB13"/>
  <c r="Z11"/>
  <c r="Z12" i="38"/>
  <c r="AN12"/>
  <c r="Z11"/>
  <c r="AA11"/>
  <c r="AA9"/>
  <c r="AB90"/>
  <c r="AB79"/>
  <c r="AB95"/>
  <c r="AB92"/>
  <c r="AB107"/>
  <c r="AB105"/>
  <c r="AB82"/>
  <c r="AB87"/>
  <c r="AB103"/>
  <c r="AB84"/>
  <c r="AB85"/>
  <c r="AB101"/>
  <c r="AB83"/>
  <c r="AB99"/>
  <c r="AB80"/>
  <c r="AB81"/>
  <c r="AB97"/>
  <c r="AH11"/>
  <c r="AL9" i="31"/>
  <c r="Z9" s="1"/>
  <c r="AK9"/>
  <c r="AB21"/>
  <c r="AB22"/>
  <c r="AB19"/>
  <c r="AA12"/>
  <c r="Y12"/>
  <c r="AB12" s="1"/>
  <c r="AA11" i="37"/>
  <c r="AA15"/>
  <c r="AA17"/>
  <c r="AA21"/>
  <c r="Y23"/>
  <c r="AG10" i="38"/>
  <c r="AM10"/>
  <c r="AL10"/>
  <c r="Z10" s="1"/>
  <c r="Z10" i="31"/>
  <c r="AH108" i="37"/>
  <c r="AO108"/>
  <c r="AM10" i="40"/>
  <c r="AJ10"/>
  <c r="AG9"/>
  <c r="AJ10" i="33"/>
  <c r="Z10"/>
  <c r="AJ9"/>
  <c r="Y9" s="1"/>
  <c r="AB9" s="1"/>
  <c r="F17" i="45" s="1"/>
  <c r="AN9" i="33"/>
  <c r="AJ13" i="37"/>
  <c r="AG12"/>
  <c r="AA12" s="1"/>
  <c r="AL12"/>
  <c r="AL13"/>
  <c r="Z13" s="1"/>
  <c r="AH9" i="38"/>
  <c r="AO9"/>
  <c r="Z9" s="1"/>
  <c r="AK10" i="31"/>
  <c r="AA10" s="1"/>
  <c r="AH10"/>
  <c r="AH9"/>
  <c r="AN9"/>
  <c r="AM10"/>
  <c r="AM9" i="40"/>
  <c r="Y9" s="1"/>
  <c r="AB9" s="1"/>
  <c r="I17" i="45" s="1"/>
  <c r="AJ11" i="40"/>
  <c r="Y11" s="1"/>
  <c r="AB11" s="1"/>
  <c r="AM12"/>
  <c r="Y12" s="1"/>
  <c r="AB12" s="1"/>
  <c r="I20" i="45" s="1"/>
  <c r="AJ15" i="40"/>
  <c r="Y15" s="1"/>
  <c r="AB15" s="1"/>
  <c r="AM16"/>
  <c r="Y16" s="1"/>
  <c r="AB16" s="1"/>
  <c r="I24" i="45" s="1"/>
  <c r="AM18" i="40"/>
  <c r="Y18" s="1"/>
  <c r="AB18" s="1"/>
  <c r="AN20"/>
  <c r="AN22"/>
  <c r="AN23"/>
  <c r="AA23" s="1"/>
  <c r="AN25"/>
  <c r="AN27"/>
  <c r="AA27" s="1"/>
  <c r="AG32"/>
  <c r="AA32" s="1"/>
  <c r="AG44"/>
  <c r="AA44" s="1"/>
  <c r="AM46"/>
  <c r="Y46" s="1"/>
  <c r="AB46" s="1"/>
  <c r="I54" i="45" s="1"/>
  <c r="AG51" i="40"/>
  <c r="AA51" s="1"/>
  <c r="AG53"/>
  <c r="AA53" s="1"/>
  <c r="AM92"/>
  <c r="Y92" s="1"/>
  <c r="AB92" s="1"/>
  <c r="I100" i="45" s="1"/>
  <c r="AH97" i="40"/>
  <c r="Y97" s="1"/>
  <c r="AB97" s="1"/>
  <c r="AG21"/>
  <c r="AM21"/>
  <c r="Y21" s="1"/>
  <c r="AB21" s="1"/>
  <c r="I29" i="45" s="1"/>
  <c r="AG24" i="40"/>
  <c r="AM24"/>
  <c r="Y24" s="1"/>
  <c r="AB24" s="1"/>
  <c r="I32" i="45" s="1"/>
  <c r="AM26" i="40"/>
  <c r="Y26" s="1"/>
  <c r="AB26" s="1"/>
  <c r="I34" i="45" s="1"/>
  <c r="AM28" i="40"/>
  <c r="Y28" s="1"/>
  <c r="AB28" s="1"/>
  <c r="I36" i="45" s="1"/>
  <c r="AM31" i="40"/>
  <c r="Y31" s="1"/>
  <c r="AB31" s="1"/>
  <c r="AM33"/>
  <c r="AM34"/>
  <c r="AN39"/>
  <c r="AA39" s="1"/>
  <c r="AN41"/>
  <c r="AA41" s="1"/>
  <c r="AM43"/>
  <c r="AM45"/>
  <c r="AL46"/>
  <c r="Z46" s="1"/>
  <c r="AN48"/>
  <c r="AA48" s="1"/>
  <c r="AM52"/>
  <c r="AN55"/>
  <c r="AA55" s="1"/>
  <c r="AN56"/>
  <c r="AA56" s="1"/>
  <c r="AN58"/>
  <c r="AA58" s="1"/>
  <c r="AM60"/>
  <c r="Y60" s="1"/>
  <c r="AB60" s="1"/>
  <c r="I68" i="45" s="1"/>
  <c r="AH62" i="40"/>
  <c r="AM62"/>
  <c r="AL63"/>
  <c r="AN65"/>
  <c r="AA65" s="1"/>
  <c r="AH70"/>
  <c r="AM70"/>
  <c r="AN73"/>
  <c r="AA73" s="1"/>
  <c r="AM75"/>
  <c r="Y75" s="1"/>
  <c r="AB75" s="1"/>
  <c r="I83" i="45" s="1"/>
  <c r="AL76" i="40"/>
  <c r="Z76" s="1"/>
  <c r="AM77"/>
  <c r="AH79"/>
  <c r="AM79"/>
  <c r="AH81"/>
  <c r="AM81"/>
  <c r="AL82"/>
  <c r="Z82" s="1"/>
  <c r="AN84"/>
  <c r="AA84" s="1"/>
  <c r="AJ87"/>
  <c r="AL92"/>
  <c r="Z92" s="1"/>
  <c r="AJ94"/>
  <c r="Y94" s="1"/>
  <c r="AB94" s="1"/>
  <c r="AM97"/>
  <c r="AM101"/>
  <c r="AM106"/>
  <c r="AM107"/>
  <c r="AM103"/>
  <c r="AL106"/>
  <c r="Z106" s="1"/>
  <c r="AL107"/>
  <c r="Z107" s="1"/>
  <c r="AM11"/>
  <c r="AM15"/>
  <c r="AN17"/>
  <c r="AM32"/>
  <c r="AN35"/>
  <c r="AA35" s="1"/>
  <c r="AN36"/>
  <c r="AA36" s="1"/>
  <c r="AM37"/>
  <c r="AL38"/>
  <c r="Z38" s="1"/>
  <c r="AN40"/>
  <c r="AA40" s="1"/>
  <c r="AM44"/>
  <c r="Y44" s="1"/>
  <c r="AB44" s="1"/>
  <c r="AN47"/>
  <c r="AA47" s="1"/>
  <c r="AN49"/>
  <c r="AA49" s="1"/>
  <c r="AM50"/>
  <c r="AM51"/>
  <c r="AM53"/>
  <c r="AM54"/>
  <c r="Y54" s="1"/>
  <c r="AB54" s="1"/>
  <c r="AN57"/>
  <c r="AA57" s="1"/>
  <c r="AM61"/>
  <c r="Y61" s="1"/>
  <c r="AB61" s="1"/>
  <c r="AN64"/>
  <c r="AA64" s="1"/>
  <c r="AM67"/>
  <c r="AM68"/>
  <c r="Y68" s="1"/>
  <c r="AB68" s="1"/>
  <c r="AM69"/>
  <c r="AM71"/>
  <c r="AM72"/>
  <c r="AJ78"/>
  <c r="AM80"/>
  <c r="AN83"/>
  <c r="AA83" s="1"/>
  <c r="AL85"/>
  <c r="Z85" s="1"/>
  <c r="AM86"/>
  <c r="AM87"/>
  <c r="AN88"/>
  <c r="AA88" s="1"/>
  <c r="AM89"/>
  <c r="Y89" s="1"/>
  <c r="AB89" s="1"/>
  <c r="AN91"/>
  <c r="AA91" s="1"/>
  <c r="AM93"/>
  <c r="AM94"/>
  <c r="AL95"/>
  <c r="Z95" s="1"/>
  <c r="AJ96"/>
  <c r="AJ97"/>
  <c r="AL98"/>
  <c r="Z98" s="1"/>
  <c r="AL99"/>
  <c r="Z99" s="1"/>
  <c r="AJ100"/>
  <c r="Y100" s="1"/>
  <c r="AB100" s="1"/>
  <c r="AJ101"/>
  <c r="Y101" s="1"/>
  <c r="AB101" s="1"/>
  <c r="AL102"/>
  <c r="Z102" s="1"/>
  <c r="AL103"/>
  <c r="Z103" s="1"/>
  <c r="AJ104"/>
  <c r="Y104" s="1"/>
  <c r="AB104" s="1"/>
  <c r="AJ105"/>
  <c r="AJ106"/>
  <c r="AJ107"/>
  <c r="Y107" s="1"/>
  <c r="AB107" s="1"/>
  <c r="AN13" i="33"/>
  <c r="AA13" s="1"/>
  <c r="F21" i="45"/>
  <c r="AM14" i="33"/>
  <c r="Y14" s="1"/>
  <c r="AB14" s="1"/>
  <c r="F22" i="45" s="1"/>
  <c r="AN17" i="33"/>
  <c r="F25" i="45"/>
  <c r="AM18" i="33"/>
  <c r="Y18" s="1"/>
  <c r="AB18" s="1"/>
  <c r="F26" i="45" s="1"/>
  <c r="AN21" i="33"/>
  <c r="AA21" s="1"/>
  <c r="AM22"/>
  <c r="Y22" s="1"/>
  <c r="AB22" s="1"/>
  <c r="AG23"/>
  <c r="AN24"/>
  <c r="AA24" s="1"/>
  <c r="AG25"/>
  <c r="AJ27"/>
  <c r="Y27" s="1"/>
  <c r="AB27" s="1"/>
  <c r="AM28"/>
  <c r="AG29"/>
  <c r="AL30"/>
  <c r="Z30" s="1"/>
  <c r="AM32"/>
  <c r="Y32" s="1"/>
  <c r="AB32" s="1"/>
  <c r="AL33"/>
  <c r="Z33" s="1"/>
  <c r="AJ34"/>
  <c r="AN35"/>
  <c r="AA35" s="1"/>
  <c r="AM36"/>
  <c r="AL37"/>
  <c r="Z37" s="1"/>
  <c r="AJ38"/>
  <c r="Y38" s="1"/>
  <c r="AB38" s="1"/>
  <c r="AN39"/>
  <c r="AA39" s="1"/>
  <c r="AM40"/>
  <c r="AL41"/>
  <c r="Z41" s="1"/>
  <c r="AJ42"/>
  <c r="AN43"/>
  <c r="AA43" s="1"/>
  <c r="AM44"/>
  <c r="Y44" s="1"/>
  <c r="AB44" s="1"/>
  <c r="AL45"/>
  <c r="Z45" s="1"/>
  <c r="AJ46"/>
  <c r="AN47"/>
  <c r="AA47" s="1"/>
  <c r="AM48"/>
  <c r="AL49"/>
  <c r="Z49" s="1"/>
  <c r="AJ50"/>
  <c r="AN51"/>
  <c r="AA51" s="1"/>
  <c r="AM52"/>
  <c r="Y52" s="1"/>
  <c r="AB52" s="1"/>
  <c r="AL53"/>
  <c r="Z53" s="1"/>
  <c r="AJ54"/>
  <c r="AN55"/>
  <c r="AA55" s="1"/>
  <c r="AM56"/>
  <c r="Y56" s="1"/>
  <c r="AB56" s="1"/>
  <c r="AL57"/>
  <c r="Z57" s="1"/>
  <c r="AJ58"/>
  <c r="Y58" s="1"/>
  <c r="AB58" s="1"/>
  <c r="F66" i="45" s="1"/>
  <c r="AN59" i="33"/>
  <c r="AA59" s="1"/>
  <c r="AM60"/>
  <c r="Y60" s="1"/>
  <c r="AB60" s="1"/>
  <c r="AL61"/>
  <c r="Z61" s="1"/>
  <c r="AJ62"/>
  <c r="Y62" s="1"/>
  <c r="AB62" s="1"/>
  <c r="AN63"/>
  <c r="AA63" s="1"/>
  <c r="AM64"/>
  <c r="Y64" s="1"/>
  <c r="AB64" s="1"/>
  <c r="AL65"/>
  <c r="Z65" s="1"/>
  <c r="AJ66"/>
  <c r="AN67"/>
  <c r="AA67" s="1"/>
  <c r="AM68"/>
  <c r="Y68" s="1"/>
  <c r="AB68" s="1"/>
  <c r="AL69"/>
  <c r="Z69" s="1"/>
  <c r="AJ70"/>
  <c r="Y70" s="1"/>
  <c r="AB70" s="1"/>
  <c r="AN71"/>
  <c r="AA71" s="1"/>
  <c r="AM72"/>
  <c r="Y72" s="1"/>
  <c r="AB72" s="1"/>
  <c r="AL73"/>
  <c r="Z73" s="1"/>
  <c r="AJ74"/>
  <c r="Y74" s="1"/>
  <c r="AB74" s="1"/>
  <c r="AN75"/>
  <c r="AA75" s="1"/>
  <c r="AM76"/>
  <c r="Y76" s="1"/>
  <c r="AB76" s="1"/>
  <c r="AL77"/>
  <c r="Z77" s="1"/>
  <c r="AJ78"/>
  <c r="AN79"/>
  <c r="AA79" s="1"/>
  <c r="AM80"/>
  <c r="Y80" s="1"/>
  <c r="AB80" s="1"/>
  <c r="AL81"/>
  <c r="Z81" s="1"/>
  <c r="AJ82"/>
  <c r="Y82" s="1"/>
  <c r="AB82" s="1"/>
  <c r="AN83"/>
  <c r="AA83" s="1"/>
  <c r="AM84"/>
  <c r="Y84" s="1"/>
  <c r="AB84" s="1"/>
  <c r="AL85"/>
  <c r="Z85" s="1"/>
  <c r="AJ86"/>
  <c r="AN87"/>
  <c r="AA87" s="1"/>
  <c r="AM88"/>
  <c r="Y88" s="1"/>
  <c r="AB88" s="1"/>
  <c r="AL89"/>
  <c r="Z89" s="1"/>
  <c r="AJ90"/>
  <c r="AN91"/>
  <c r="AA91" s="1"/>
  <c r="AM92"/>
  <c r="AL93"/>
  <c r="Z93" s="1"/>
  <c r="AJ94"/>
  <c r="AN95"/>
  <c r="AA95" s="1"/>
  <c r="AM96"/>
  <c r="Y96" s="1"/>
  <c r="AB96" s="1"/>
  <c r="AL97"/>
  <c r="Z97" s="1"/>
  <c r="AJ98"/>
  <c r="AN99"/>
  <c r="AA99" s="1"/>
  <c r="AN101"/>
  <c r="AA101" s="1"/>
  <c r="AG103"/>
  <c r="AA103" s="1"/>
  <c r="AM104"/>
  <c r="AN105"/>
  <c r="AA105" s="1"/>
  <c r="AG107"/>
  <c r="AA107" s="1"/>
  <c r="AG108"/>
  <c r="AA108" s="1"/>
  <c r="F20" i="45"/>
  <c r="F24"/>
  <c r="AG9" i="33"/>
  <c r="AA9" s="1"/>
  <c r="AG12"/>
  <c r="AA12" s="1"/>
  <c r="AG16"/>
  <c r="AA16" s="1"/>
  <c r="AG20"/>
  <c r="AA20" s="1"/>
  <c r="AM27"/>
  <c r="AH31"/>
  <c r="AG11"/>
  <c r="AA11" s="1"/>
  <c r="AM11"/>
  <c r="Y11" s="1"/>
  <c r="AB11" s="1"/>
  <c r="AG15"/>
  <c r="AA15" s="1"/>
  <c r="AM15"/>
  <c r="AG19"/>
  <c r="AA19" s="1"/>
  <c r="AM19"/>
  <c r="Y19" s="1"/>
  <c r="AB19" s="1"/>
  <c r="AL27"/>
  <c r="Z27" s="1"/>
  <c r="AN28"/>
  <c r="AA28" s="1"/>
  <c r="AM30"/>
  <c r="AN32"/>
  <c r="AA32" s="1"/>
  <c r="AM33"/>
  <c r="Y33" s="1"/>
  <c r="AB33" s="1"/>
  <c r="AL34"/>
  <c r="Z34" s="1"/>
  <c r="AJ35"/>
  <c r="Y35" s="1"/>
  <c r="AB35" s="1"/>
  <c r="AN36"/>
  <c r="AA36" s="1"/>
  <c r="AM37"/>
  <c r="AL38"/>
  <c r="Z38" s="1"/>
  <c r="AJ39"/>
  <c r="Y39" s="1"/>
  <c r="AB39" s="1"/>
  <c r="AN40"/>
  <c r="AA40" s="1"/>
  <c r="AM41"/>
  <c r="Y41" s="1"/>
  <c r="AB41" s="1"/>
  <c r="AL42"/>
  <c r="Z42" s="1"/>
  <c r="AJ43"/>
  <c r="Y43" s="1"/>
  <c r="AB43" s="1"/>
  <c r="AN44"/>
  <c r="AA44" s="1"/>
  <c r="AM45"/>
  <c r="AL46"/>
  <c r="Z46" s="1"/>
  <c r="AJ47"/>
  <c r="Y47" s="1"/>
  <c r="AB47" s="1"/>
  <c r="AN48"/>
  <c r="AA48" s="1"/>
  <c r="AM49"/>
  <c r="Y49" s="1"/>
  <c r="AB49" s="1"/>
  <c r="AL50"/>
  <c r="Z50" s="1"/>
  <c r="AJ51"/>
  <c r="Y51" s="1"/>
  <c r="AB51" s="1"/>
  <c r="AN52"/>
  <c r="AA52" s="1"/>
  <c r="AM53"/>
  <c r="AL54"/>
  <c r="Z54" s="1"/>
  <c r="AJ55"/>
  <c r="Y55" s="1"/>
  <c r="AB55" s="1"/>
  <c r="AN56"/>
  <c r="AA56" s="1"/>
  <c r="AM57"/>
  <c r="Y57" s="1"/>
  <c r="AB57" s="1"/>
  <c r="AL58"/>
  <c r="Z58" s="1"/>
  <c r="AJ59"/>
  <c r="Y59" s="1"/>
  <c r="AB59" s="1"/>
  <c r="AN60"/>
  <c r="AA60" s="1"/>
  <c r="AM61"/>
  <c r="AL62"/>
  <c r="Z62" s="1"/>
  <c r="AJ63"/>
  <c r="Y63" s="1"/>
  <c r="AB63" s="1"/>
  <c r="AN64"/>
  <c r="AA64" s="1"/>
  <c r="AM65"/>
  <c r="Y65" s="1"/>
  <c r="AB65" s="1"/>
  <c r="AL66"/>
  <c r="Z66" s="1"/>
  <c r="AJ67"/>
  <c r="Y67" s="1"/>
  <c r="AB67" s="1"/>
  <c r="AN68"/>
  <c r="AA68" s="1"/>
  <c r="AM69"/>
  <c r="AL70"/>
  <c r="Z70" s="1"/>
  <c r="AJ71"/>
  <c r="Y71" s="1"/>
  <c r="AB71" s="1"/>
  <c r="AN72"/>
  <c r="AA72" s="1"/>
  <c r="AM73"/>
  <c r="Y73" s="1"/>
  <c r="AB73" s="1"/>
  <c r="AL74"/>
  <c r="Z74" s="1"/>
  <c r="AJ75"/>
  <c r="Y75" s="1"/>
  <c r="AB75" s="1"/>
  <c r="AN76"/>
  <c r="AA76" s="1"/>
  <c r="AM77"/>
  <c r="AL78"/>
  <c r="Z78" s="1"/>
  <c r="AJ79"/>
  <c r="Y79" s="1"/>
  <c r="AB79" s="1"/>
  <c r="AN80"/>
  <c r="AA80" s="1"/>
  <c r="AM81"/>
  <c r="Y81" s="1"/>
  <c r="AB81" s="1"/>
  <c r="AL82"/>
  <c r="Z82" s="1"/>
  <c r="AJ83"/>
  <c r="Y83" s="1"/>
  <c r="AB83" s="1"/>
  <c r="AN84"/>
  <c r="AA84" s="1"/>
  <c r="AM85"/>
  <c r="AL86"/>
  <c r="Z86" s="1"/>
  <c r="AJ87"/>
  <c r="Y87" s="1"/>
  <c r="AB87" s="1"/>
  <c r="AN88"/>
  <c r="AA88" s="1"/>
  <c r="AM89"/>
  <c r="Y89" s="1"/>
  <c r="AB89" s="1"/>
  <c r="AL90"/>
  <c r="Z90" s="1"/>
  <c r="AJ91"/>
  <c r="Y91" s="1"/>
  <c r="AB91" s="1"/>
  <c r="AN92"/>
  <c r="AA92" s="1"/>
  <c r="AM93"/>
  <c r="Y93" s="1"/>
  <c r="AB93" s="1"/>
  <c r="AL94"/>
  <c r="Z94" s="1"/>
  <c r="AJ95"/>
  <c r="Y95" s="1"/>
  <c r="AB95" s="1"/>
  <c r="AN96"/>
  <c r="AA96" s="1"/>
  <c r="AM97"/>
  <c r="Y97" s="1"/>
  <c r="AB97" s="1"/>
  <c r="AL98"/>
  <c r="Z98" s="1"/>
  <c r="AM100"/>
  <c r="AM103"/>
  <c r="AN104"/>
  <c r="AA104" s="1"/>
  <c r="AM107"/>
  <c r="AN10" i="38"/>
  <c r="AA10" s="1"/>
  <c r="AM11"/>
  <c r="AK12"/>
  <c r="AA12" s="1"/>
  <c r="AM13"/>
  <c r="AK14"/>
  <c r="AA14" s="1"/>
  <c r="AM15"/>
  <c r="AK16"/>
  <c r="AA16" s="1"/>
  <c r="AL19"/>
  <c r="Z19" s="1"/>
  <c r="AL20"/>
  <c r="Z20" s="1"/>
  <c r="AM21"/>
  <c r="AG23"/>
  <c r="AA23" s="1"/>
  <c r="AN23"/>
  <c r="AH24"/>
  <c r="Y24" s="1"/>
  <c r="AB24" s="1"/>
  <c r="AL27"/>
  <c r="Z27" s="1"/>
  <c r="AL28"/>
  <c r="Z28" s="1"/>
  <c r="AN29"/>
  <c r="AA29" s="1"/>
  <c r="AH20"/>
  <c r="Y20" s="1"/>
  <c r="AB20" s="1"/>
  <c r="AL23"/>
  <c r="Z23" s="1"/>
  <c r="AL24"/>
  <c r="Z24" s="1"/>
  <c r="AO31"/>
  <c r="Z31" s="1"/>
  <c r="AN31"/>
  <c r="AA31" s="1"/>
  <c r="AO33"/>
  <c r="Z33" s="1"/>
  <c r="AN33"/>
  <c r="AA33" s="1"/>
  <c r="AO35"/>
  <c r="Z35" s="1"/>
  <c r="AN35"/>
  <c r="AA35" s="1"/>
  <c r="AO37"/>
  <c r="Z37" s="1"/>
  <c r="AN37"/>
  <c r="AA37" s="1"/>
  <c r="AM19"/>
  <c r="AN21"/>
  <c r="AA21" s="1"/>
  <c r="AM27"/>
  <c r="AN39"/>
  <c r="AA39" s="1"/>
  <c r="AN41"/>
  <c r="AA41" s="1"/>
  <c r="AN43"/>
  <c r="AA43" s="1"/>
  <c r="AN45"/>
  <c r="AA45" s="1"/>
  <c r="AN47"/>
  <c r="AA47" s="1"/>
  <c r="AN49"/>
  <c r="AA49" s="1"/>
  <c r="AN51"/>
  <c r="AA51" s="1"/>
  <c r="AN53"/>
  <c r="AA53" s="1"/>
  <c r="AN55"/>
  <c r="AA55" s="1"/>
  <c r="AN57"/>
  <c r="AA57" s="1"/>
  <c r="AN59"/>
  <c r="AA59" s="1"/>
  <c r="AN61"/>
  <c r="AA61" s="1"/>
  <c r="AN63"/>
  <c r="AA63" s="1"/>
  <c r="AK68"/>
  <c r="AA68" s="1"/>
  <c r="AM69"/>
  <c r="AK70"/>
  <c r="AA70" s="1"/>
  <c r="AM71"/>
  <c r="AK72"/>
  <c r="AA72" s="1"/>
  <c r="AK75"/>
  <c r="AA75" s="1"/>
  <c r="AH78"/>
  <c r="Y78" s="1"/>
  <c r="AB78" s="1"/>
  <c r="AG94"/>
  <c r="AA94" s="1"/>
  <c r="AO74"/>
  <c r="Z74" s="1"/>
  <c r="AG80"/>
  <c r="AA80" s="1"/>
  <c r="AI81"/>
  <c r="Z81" s="1"/>
  <c r="AG81"/>
  <c r="AA81" s="1"/>
  <c r="AK94"/>
  <c r="AI95"/>
  <c r="Z95" s="1"/>
  <c r="AH15" i="31"/>
  <c r="Y15" s="1"/>
  <c r="AB15" s="1"/>
  <c r="AM54"/>
  <c r="AM58"/>
  <c r="AM78"/>
  <c r="AN87"/>
  <c r="AA87" s="1"/>
  <c r="AH13"/>
  <c r="Y13" s="1"/>
  <c r="AB13" s="1"/>
  <c r="W21" i="45" s="1"/>
  <c r="AL12" i="31"/>
  <c r="AI23"/>
  <c r="Z23" s="1"/>
  <c r="AK17"/>
  <c r="AA17" s="1"/>
  <c r="AK19"/>
  <c r="AG21"/>
  <c r="AA21" s="1"/>
  <c r="AL15"/>
  <c r="AO26"/>
  <c r="AO30"/>
  <c r="AO34"/>
  <c r="AO38"/>
  <c r="AO42"/>
  <c r="AO46"/>
  <c r="AO50"/>
  <c r="AO54"/>
  <c r="AO58"/>
  <c r="AO62"/>
  <c r="AO66"/>
  <c r="AO70"/>
  <c r="AO74"/>
  <c r="AO78"/>
  <c r="AO82"/>
  <c r="AO85"/>
  <c r="AO91"/>
  <c r="AO95"/>
  <c r="AH14"/>
  <c r="AK11"/>
  <c r="AA11" s="1"/>
  <c r="AH20"/>
  <c r="Y20" s="1"/>
  <c r="AB20" s="1"/>
  <c r="AO11"/>
  <c r="Z11" s="1"/>
  <c r="AO12"/>
  <c r="AL14"/>
  <c r="AH17"/>
  <c r="Y17" s="1"/>
  <c r="AB17" s="1"/>
  <c r="AG19"/>
  <c r="AA19" s="1"/>
  <c r="AM23"/>
  <c r="Y23" s="1"/>
  <c r="AB23" s="1"/>
  <c r="AM27"/>
  <c r="AM31"/>
  <c r="AM35"/>
  <c r="AM39"/>
  <c r="AM43"/>
  <c r="AM47"/>
  <c r="AM51"/>
  <c r="AM55"/>
  <c r="AM75"/>
  <c r="AM79"/>
  <c r="AM83"/>
  <c r="AM92"/>
  <c r="AM96"/>
  <c r="AM100"/>
  <c r="AM104"/>
  <c r="AG20" i="37"/>
  <c r="AA20" s="1"/>
  <c r="AN30"/>
  <c r="AL34"/>
  <c r="AO39"/>
  <c r="AK43"/>
  <c r="AK59"/>
  <c r="AG77"/>
  <c r="AA77" s="1"/>
  <c r="AK82"/>
  <c r="AK89"/>
  <c r="AK94"/>
  <c r="AA94" s="1"/>
  <c r="AH99"/>
  <c r="Y99" s="1"/>
  <c r="AG104"/>
  <c r="AH66"/>
  <c r="AH83"/>
  <c r="Y83" s="1"/>
  <c r="AH92"/>
  <c r="AG100"/>
  <c r="AH27"/>
  <c r="AO32"/>
  <c r="AM34"/>
  <c r="AK37"/>
  <c r="AA37" s="1"/>
  <c r="AO38"/>
  <c r="AO44"/>
  <c r="AL46"/>
  <c r="AM52"/>
  <c r="AM54"/>
  <c r="AL56"/>
  <c r="AK58"/>
  <c r="AA58" s="1"/>
  <c r="AO60"/>
  <c r="AO63"/>
  <c r="AG65"/>
  <c r="AA65" s="1"/>
  <c r="AL70"/>
  <c r="AH72"/>
  <c r="Y72" s="1"/>
  <c r="AG75"/>
  <c r="AH78"/>
  <c r="AK84"/>
  <c r="AN85"/>
  <c r="AA85" s="1"/>
  <c r="AO89"/>
  <c r="AM91"/>
  <c r="AO95"/>
  <c r="AL97"/>
  <c r="AO105"/>
  <c r="AO106"/>
  <c r="AN102"/>
  <c r="AM104"/>
  <c r="AG107"/>
  <c r="AA107" s="1"/>
  <c r="AK108"/>
  <c r="AA108" s="1"/>
  <c r="AO101"/>
  <c r="AL102"/>
  <c r="AM103"/>
  <c r="AL104"/>
  <c r="AL105"/>
  <c r="AL108"/>
  <c r="AH98"/>
  <c r="AL90"/>
  <c r="AK91"/>
  <c r="AK92"/>
  <c r="AA92" s="1"/>
  <c r="AL93"/>
  <c r="AL96"/>
  <c r="AH97"/>
  <c r="AO98"/>
  <c r="AO99"/>
  <c r="AG89"/>
  <c r="AA89" s="1"/>
  <c r="AH80"/>
  <c r="AO80"/>
  <c r="AG82"/>
  <c r="AA82" s="1"/>
  <c r="AG84"/>
  <c r="AA84" s="1"/>
  <c r="AM80"/>
  <c r="AO81"/>
  <c r="AO83"/>
  <c r="AO86"/>
  <c r="AL88"/>
  <c r="AK68"/>
  <c r="AG69"/>
  <c r="AA69" s="1"/>
  <c r="AG71"/>
  <c r="AA71" s="1"/>
  <c r="AM71"/>
  <c r="AO72"/>
  <c r="AO74"/>
  <c r="AN78"/>
  <c r="AM68"/>
  <c r="AK75"/>
  <c r="AO76"/>
  <c r="AL77"/>
  <c r="AL78"/>
  <c r="AG57"/>
  <c r="AA57" s="1"/>
  <c r="AO57"/>
  <c r="AG59"/>
  <c r="AA59" s="1"/>
  <c r="AG61"/>
  <c r="AA61" s="1"/>
  <c r="AL62"/>
  <c r="AL61"/>
  <c r="AO62"/>
  <c r="AM65"/>
  <c r="AO66"/>
  <c r="AK61"/>
  <c r="AK63"/>
  <c r="AA63" s="1"/>
  <c r="AK65"/>
  <c r="AO47"/>
  <c r="AG55"/>
  <c r="AA55" s="1"/>
  <c r="AH47"/>
  <c r="Y47" s="1"/>
  <c r="AH49"/>
  <c r="Y49" s="1"/>
  <c r="AG46"/>
  <c r="AA46" s="1"/>
  <c r="AO49"/>
  <c r="AG51"/>
  <c r="AA51" s="1"/>
  <c r="AG53"/>
  <c r="AA53" s="1"/>
  <c r="AL54"/>
  <c r="AH42"/>
  <c r="AK38"/>
  <c r="AA38" s="1"/>
  <c r="AH35"/>
  <c r="AM41"/>
  <c r="AG43"/>
  <c r="AA43" s="1"/>
  <c r="AK39"/>
  <c r="AA39" s="1"/>
  <c r="AK41"/>
  <c r="AA41" s="1"/>
  <c r="AG45"/>
  <c r="AA45" s="1"/>
  <c r="AM27"/>
  <c r="AO27"/>
  <c r="AK29"/>
  <c r="AA29" s="1"/>
  <c r="AN28"/>
  <c r="AA28" s="1"/>
  <c r="AN31"/>
  <c r="AG33"/>
  <c r="AA33" s="1"/>
  <c r="AG34"/>
  <c r="AA34" s="1"/>
  <c r="AN25"/>
  <c r="AG22"/>
  <c r="AG18"/>
  <c r="AM16"/>
  <c r="AL18"/>
  <c r="Z18" s="1"/>
  <c r="AJ25"/>
  <c r="AN29"/>
  <c r="AK30"/>
  <c r="AK32"/>
  <c r="AA32" s="1"/>
  <c r="AL35"/>
  <c r="AL39"/>
  <c r="AG40"/>
  <c r="AA40" s="1"/>
  <c r="AL42"/>
  <c r="AO43"/>
  <c r="AK44"/>
  <c r="AA44" s="1"/>
  <c r="AL47"/>
  <c r="AH48"/>
  <c r="Y48" s="1"/>
  <c r="AN48"/>
  <c r="AA48" s="1"/>
  <c r="AL50"/>
  <c r="AO51"/>
  <c r="AK52"/>
  <c r="AA52" s="1"/>
  <c r="AH54"/>
  <c r="AL55"/>
  <c r="AG56"/>
  <c r="AA56" s="1"/>
  <c r="AO59"/>
  <c r="AK60"/>
  <c r="AA60" s="1"/>
  <c r="AH62"/>
  <c r="AL63"/>
  <c r="AG64"/>
  <c r="AA64" s="1"/>
  <c r="AL66"/>
  <c r="AO67"/>
  <c r="AL69"/>
  <c r="AG70"/>
  <c r="AA70" s="1"/>
  <c r="AL72"/>
  <c r="AO73"/>
  <c r="AK74"/>
  <c r="AM75"/>
  <c r="AH76"/>
  <c r="Y76" s="1"/>
  <c r="AG79"/>
  <c r="AA79" s="1"/>
  <c r="AL81"/>
  <c r="AO82"/>
  <c r="AK83"/>
  <c r="AA83" s="1"/>
  <c r="AK86"/>
  <c r="AA86" s="1"/>
  <c r="AN87"/>
  <c r="AH88"/>
  <c r="AL89"/>
  <c r="AG90"/>
  <c r="AA90" s="1"/>
  <c r="AL92"/>
  <c r="AM99"/>
  <c r="AG102"/>
  <c r="AG105"/>
  <c r="AA105" s="1"/>
  <c r="AH85"/>
  <c r="Y85" s="1"/>
  <c r="AB85" s="1"/>
  <c r="Q93" i="45" s="1"/>
  <c r="AH94" i="37"/>
  <c r="AO107"/>
  <c r="AM32"/>
  <c r="AO36"/>
  <c r="AO42"/>
  <c r="AM44"/>
  <c r="AH101"/>
  <c r="Y101" s="1"/>
  <c r="AG14"/>
  <c r="AA14" s="1"/>
  <c r="AJ15"/>
  <c r="AL16"/>
  <c r="Z16" s="1"/>
  <c r="AL17"/>
  <c r="AM18"/>
  <c r="AI23"/>
  <c r="Z23" s="1"/>
  <c r="AL25"/>
  <c r="Z25" s="1"/>
  <c r="AH26"/>
  <c r="AN26"/>
  <c r="AA26" s="1"/>
  <c r="AH28"/>
  <c r="AM30"/>
  <c r="AH31"/>
  <c r="Y31" s="1"/>
  <c r="AO33"/>
  <c r="AO37"/>
  <c r="AO40"/>
  <c r="AO45"/>
  <c r="AO53"/>
  <c r="AO56"/>
  <c r="AH58"/>
  <c r="AO61"/>
  <c r="AO64"/>
  <c r="AO70"/>
  <c r="AO75"/>
  <c r="AK78"/>
  <c r="AA78" s="1"/>
  <c r="AO79"/>
  <c r="AO84"/>
  <c r="AH87"/>
  <c r="Y87" s="1"/>
  <c r="AO90"/>
  <c r="AL94"/>
  <c r="AM95"/>
  <c r="AG96"/>
  <c r="AA96" s="1"/>
  <c r="AM97"/>
  <c r="AL100"/>
  <c r="AL103"/>
  <c r="AN104"/>
  <c r="AL106"/>
  <c r="AM107"/>
  <c r="AN100"/>
  <c r="AM101"/>
  <c r="AM105"/>
  <c r="AM98"/>
  <c r="AM102"/>
  <c r="AM106"/>
  <c r="AM96"/>
  <c r="AK31"/>
  <c r="AA31" s="1"/>
  <c r="AM20"/>
  <c r="AM22"/>
  <c r="AN23"/>
  <c r="AG25"/>
  <c r="AA25" s="1"/>
  <c r="AH19"/>
  <c r="AL20"/>
  <c r="AH21"/>
  <c r="AL22"/>
  <c r="Z22" s="1"/>
  <c r="AM19"/>
  <c r="AJ20"/>
  <c r="AM21"/>
  <c r="AJ22"/>
  <c r="Y22" s="1"/>
  <c r="AJ18"/>
  <c r="AH17"/>
  <c r="AJ16"/>
  <c r="Y16" s="1"/>
  <c r="AH15"/>
  <c r="Y15" s="1"/>
  <c r="AM15"/>
  <c r="AJ14"/>
  <c r="AH13"/>
  <c r="Y13" s="1"/>
  <c r="AM13"/>
  <c r="AJ12"/>
  <c r="Y12" s="1"/>
  <c r="AH11"/>
  <c r="AM11"/>
  <c r="AI10"/>
  <c r="AJ10"/>
  <c r="AH10"/>
  <c r="AG10"/>
  <c r="AA10" s="1"/>
  <c r="AO10"/>
  <c r="AN10"/>
  <c r="AM10"/>
  <c r="AL10"/>
  <c r="AK10"/>
  <c r="AM9"/>
  <c r="AL9"/>
  <c r="AG9"/>
  <c r="AA9" s="1"/>
  <c r="AJ9"/>
  <c r="AN10" i="33"/>
  <c r="AK10"/>
  <c r="AM10"/>
  <c r="AG10"/>
  <c r="AN11" i="40"/>
  <c r="AN14"/>
  <c r="AN18"/>
  <c r="AK9"/>
  <c r="AA9" s="1"/>
  <c r="AO9"/>
  <c r="Z9" s="1"/>
  <c r="AK10"/>
  <c r="AA10" s="1"/>
  <c r="AO10"/>
  <c r="Z10" s="1"/>
  <c r="AK11"/>
  <c r="AA11" s="1"/>
  <c r="AK12"/>
  <c r="AO12"/>
  <c r="Z12" s="1"/>
  <c r="AK13"/>
  <c r="AA13" s="1"/>
  <c r="AO13"/>
  <c r="Z13" s="1"/>
  <c r="AK14"/>
  <c r="AA14" s="1"/>
  <c r="AK15"/>
  <c r="AA15" s="1"/>
  <c r="AO15"/>
  <c r="Z15" s="1"/>
  <c r="AK16"/>
  <c r="AO16"/>
  <c r="Z16" s="1"/>
  <c r="AK17"/>
  <c r="AA17" s="1"/>
  <c r="AN19"/>
  <c r="AA19" s="1"/>
  <c r="AN21"/>
  <c r="AN24"/>
  <c r="AN26"/>
  <c r="AN28"/>
  <c r="AA28" s="1"/>
  <c r="AN30"/>
  <c r="AA30" s="1"/>
  <c r="AN38"/>
  <c r="AA38" s="1"/>
  <c r="AN42"/>
  <c r="AA42" s="1"/>
  <c r="AN46"/>
  <c r="AA46" s="1"/>
  <c r="AN50"/>
  <c r="AA50" s="1"/>
  <c r="AN59"/>
  <c r="AA59" s="1"/>
  <c r="AN63"/>
  <c r="AA63" s="1"/>
  <c r="AN66"/>
  <c r="AA66" s="1"/>
  <c r="AN68"/>
  <c r="AA68" s="1"/>
  <c r="AN76"/>
  <c r="AA76" s="1"/>
  <c r="AN78"/>
  <c r="AN82"/>
  <c r="AA82" s="1"/>
  <c r="AN85"/>
  <c r="AA85" s="1"/>
  <c r="AN87"/>
  <c r="AA87" s="1"/>
  <c r="AN89"/>
  <c r="AA89" s="1"/>
  <c r="AN92"/>
  <c r="AA92" s="1"/>
  <c r="AN94"/>
  <c r="AA94" s="1"/>
  <c r="AN97"/>
  <c r="AA97" s="1"/>
  <c r="AN101"/>
  <c r="AA101" s="1"/>
  <c r="AN108"/>
  <c r="AA108" s="1"/>
  <c r="I25" i="45"/>
  <c r="AN107" i="40"/>
  <c r="AA107" s="1"/>
  <c r="I116" i="45"/>
  <c r="I110"/>
  <c r="I106"/>
  <c r="I98"/>
  <c r="I96"/>
  <c r="I93"/>
  <c r="I92"/>
  <c r="I91"/>
  <c r="I84"/>
  <c r="I81"/>
  <c r="I72"/>
  <c r="I67"/>
  <c r="I64"/>
  <c r="I63"/>
  <c r="I55"/>
  <c r="I50"/>
  <c r="I46"/>
  <c r="I44"/>
  <c r="I38"/>
  <c r="I37"/>
  <c r="I35"/>
  <c r="I33"/>
  <c r="I30"/>
  <c r="I28"/>
  <c r="I27"/>
  <c r="AN90" i="40"/>
  <c r="AA90" s="1"/>
  <c r="AN98"/>
  <c r="AA98" s="1"/>
  <c r="AN102"/>
  <c r="AA102" s="1"/>
  <c r="AN106"/>
  <c r="AA106" s="1"/>
  <c r="AL34"/>
  <c r="Z34" s="1"/>
  <c r="AL35"/>
  <c r="AL36"/>
  <c r="Z36" s="1"/>
  <c r="AL37"/>
  <c r="Z37" s="1"/>
  <c r="AL54"/>
  <c r="Z54" s="1"/>
  <c r="AL55"/>
  <c r="Z55" s="1"/>
  <c r="AL56"/>
  <c r="AL66"/>
  <c r="AL67"/>
  <c r="AL68"/>
  <c r="Z68" s="1"/>
  <c r="AL96" i="38"/>
  <c r="Z96" s="1"/>
  <c r="AL97"/>
  <c r="AL98"/>
  <c r="Z98" s="1"/>
  <c r="AL99"/>
  <c r="AL100"/>
  <c r="Z100" s="1"/>
  <c r="AL101"/>
  <c r="AL102"/>
  <c r="Z102" s="1"/>
  <c r="AL103"/>
  <c r="AL104"/>
  <c r="Z104" s="1"/>
  <c r="AL105"/>
  <c r="AL106"/>
  <c r="Z106" s="1"/>
  <c r="AL107"/>
  <c r="AJ9"/>
  <c r="AJ10"/>
  <c r="AJ11"/>
  <c r="AJ12"/>
  <c r="AJ13"/>
  <c r="Y13" s="1"/>
  <c r="AB13" s="1"/>
  <c r="AJ14"/>
  <c r="AJ15"/>
  <c r="AJ16"/>
  <c r="AJ17"/>
  <c r="AJ18"/>
  <c r="Y18" s="1"/>
  <c r="AB18" s="1"/>
  <c r="AJ19"/>
  <c r="AJ20"/>
  <c r="AJ21"/>
  <c r="Y21" s="1"/>
  <c r="AB21" s="1"/>
  <c r="AJ22"/>
  <c r="AJ23"/>
  <c r="AJ24"/>
  <c r="AJ25"/>
  <c r="Y25" s="1"/>
  <c r="AB25" s="1"/>
  <c r="AJ26"/>
  <c r="AJ27"/>
  <c r="AJ28"/>
  <c r="AJ29"/>
  <c r="Y29" s="1"/>
  <c r="AB29" s="1"/>
  <c r="AJ30"/>
  <c r="Y30" s="1"/>
  <c r="AB30" s="1"/>
  <c r="AJ31"/>
  <c r="AJ32"/>
  <c r="AJ33"/>
  <c r="AJ34"/>
  <c r="AJ35"/>
  <c r="AJ36"/>
  <c r="AJ37"/>
  <c r="Y37" s="1"/>
  <c r="AB37" s="1"/>
  <c r="AJ38"/>
  <c r="AJ39"/>
  <c r="Y39" s="1"/>
  <c r="AB39" s="1"/>
  <c r="AJ40"/>
  <c r="AJ41"/>
  <c r="Y41" s="1"/>
  <c r="AB41" s="1"/>
  <c r="AJ42"/>
  <c r="Y42" s="1"/>
  <c r="AB42" s="1"/>
  <c r="AJ43"/>
  <c r="Y43" s="1"/>
  <c r="AB43" s="1"/>
  <c r="AJ44"/>
  <c r="AJ45"/>
  <c r="AJ46"/>
  <c r="Y46" s="1"/>
  <c r="AB46" s="1"/>
  <c r="AJ47"/>
  <c r="AJ48"/>
  <c r="AJ49"/>
  <c r="AJ50"/>
  <c r="AJ51"/>
  <c r="AJ52"/>
  <c r="AJ53"/>
  <c r="Y53" s="1"/>
  <c r="AB53" s="1"/>
  <c r="AJ54"/>
  <c r="AJ55"/>
  <c r="Y55" s="1"/>
  <c r="AB55" s="1"/>
  <c r="AJ56"/>
  <c r="AJ57"/>
  <c r="Y57" s="1"/>
  <c r="AB57" s="1"/>
  <c r="AJ58"/>
  <c r="Y58" s="1"/>
  <c r="AB58" s="1"/>
  <c r="Z66" i="45" s="1"/>
  <c r="AJ59" i="38"/>
  <c r="AJ60"/>
  <c r="AJ61"/>
  <c r="Y61" s="1"/>
  <c r="AB61" s="1"/>
  <c r="AJ62"/>
  <c r="Y62" s="1"/>
  <c r="AB62" s="1"/>
  <c r="AJ63"/>
  <c r="AJ64"/>
  <c r="AJ65"/>
  <c r="AJ66"/>
  <c r="AJ67"/>
  <c r="Y67" s="1"/>
  <c r="AB67" s="1"/>
  <c r="AJ68"/>
  <c r="AJ69"/>
  <c r="AJ70"/>
  <c r="AJ71"/>
  <c r="AJ72"/>
  <c r="AJ73"/>
  <c r="AJ74"/>
  <c r="AJ75"/>
  <c r="AJ76"/>
  <c r="AJ77"/>
  <c r="AJ78"/>
  <c r="AJ108"/>
  <c r="Z87" i="45"/>
  <c r="Z88"/>
  <c r="Z89"/>
  <c r="Z90"/>
  <c r="Z91"/>
  <c r="Z92"/>
  <c r="Z93"/>
  <c r="Z95"/>
  <c r="Z96"/>
  <c r="Z97"/>
  <c r="Z98"/>
  <c r="Z100"/>
  <c r="Z101"/>
  <c r="Z103"/>
  <c r="Z104"/>
  <c r="Z105"/>
  <c r="Z107"/>
  <c r="Z108"/>
  <c r="Z109"/>
  <c r="Z111"/>
  <c r="Z112"/>
  <c r="Z113"/>
  <c r="Z115"/>
  <c r="AB23" i="37"/>
  <c r="Q31" i="45" s="1"/>
  <c r="AI30" i="37"/>
  <c r="Z30" s="1"/>
  <c r="AJ30"/>
  <c r="Y30" s="1"/>
  <c r="AB30" s="1"/>
  <c r="Q38" i="45" s="1"/>
  <c r="AI33" i="37"/>
  <c r="Z33" s="1"/>
  <c r="AJ33"/>
  <c r="AI37"/>
  <c r="Z37" s="1"/>
  <c r="AJ37"/>
  <c r="Y37" s="1"/>
  <c r="AB37" s="1"/>
  <c r="Q45" i="45" s="1"/>
  <c r="AI43" i="37"/>
  <c r="Z43" s="1"/>
  <c r="AJ43"/>
  <c r="AI49"/>
  <c r="Z49" s="1"/>
  <c r="AJ49"/>
  <c r="AI55"/>
  <c r="Z55" s="1"/>
  <c r="AJ55"/>
  <c r="AI61"/>
  <c r="Z61" s="1"/>
  <c r="AJ61"/>
  <c r="Y61" s="1"/>
  <c r="AB61" s="1"/>
  <c r="Q69" i="45" s="1"/>
  <c r="AI69" i="37"/>
  <c r="Z69" s="1"/>
  <c r="AJ69"/>
  <c r="Y69" s="1"/>
  <c r="AB69" s="1"/>
  <c r="Q77" i="45" s="1"/>
  <c r="AI71" i="37"/>
  <c r="Z71" s="1"/>
  <c r="AJ71"/>
  <c r="Y71" s="1"/>
  <c r="AB71" s="1"/>
  <c r="Q79" i="45" s="1"/>
  <c r="AI73" i="37"/>
  <c r="Z73" s="1"/>
  <c r="AJ73"/>
  <c r="Y73" s="1"/>
  <c r="AI85"/>
  <c r="Z85" s="1"/>
  <c r="AJ85"/>
  <c r="AI87"/>
  <c r="Z87" s="1"/>
  <c r="AJ87"/>
  <c r="AI89"/>
  <c r="Z89" s="1"/>
  <c r="AJ89"/>
  <c r="Y89" s="1"/>
  <c r="AB89" s="1"/>
  <c r="Q97" i="45" s="1"/>
  <c r="AI91" i="37"/>
  <c r="Z91" s="1"/>
  <c r="AJ91"/>
  <c r="Y91" s="1"/>
  <c r="AI93"/>
  <c r="Z93" s="1"/>
  <c r="AJ93"/>
  <c r="Y93" s="1"/>
  <c r="AB93" s="1"/>
  <c r="Q101" i="45" s="1"/>
  <c r="AI96" i="37"/>
  <c r="Z96" s="1"/>
  <c r="AJ96"/>
  <c r="Y96" s="1"/>
  <c r="AI100"/>
  <c r="Z100" s="1"/>
  <c r="AJ100"/>
  <c r="Y100" s="1"/>
  <c r="AB100" s="1"/>
  <c r="Q108" i="45" s="1"/>
  <c r="AI104" i="37"/>
  <c r="Z104" s="1"/>
  <c r="AJ104"/>
  <c r="AI29"/>
  <c r="Z29" s="1"/>
  <c r="AJ29"/>
  <c r="AI97"/>
  <c r="Z97" s="1"/>
  <c r="AJ97"/>
  <c r="AI101"/>
  <c r="Z101" s="1"/>
  <c r="AJ101"/>
  <c r="AI105"/>
  <c r="Z105" s="1"/>
  <c r="AJ105"/>
  <c r="AI108"/>
  <c r="Z108" s="1"/>
  <c r="AJ108"/>
  <c r="Y108" s="1"/>
  <c r="AB108" s="1"/>
  <c r="Q116" i="45" s="1"/>
  <c r="AN13" i="37"/>
  <c r="AA13" s="1"/>
  <c r="AN16"/>
  <c r="AA16" s="1"/>
  <c r="AN18"/>
  <c r="AN22"/>
  <c r="AH29"/>
  <c r="Y29" s="1"/>
  <c r="AB96"/>
  <c r="Q104" i="45" s="1"/>
  <c r="AO9" i="37"/>
  <c r="AO11"/>
  <c r="Z11" s="1"/>
  <c r="AO12"/>
  <c r="AO14"/>
  <c r="Z14" s="1"/>
  <c r="AO15"/>
  <c r="Z15" s="1"/>
  <c r="AO17"/>
  <c r="AO19"/>
  <c r="Z19" s="1"/>
  <c r="AO20"/>
  <c r="AO21"/>
  <c r="Z21" s="1"/>
  <c r="AG23"/>
  <c r="AA23" s="1"/>
  <c r="AJ24"/>
  <c r="AN24"/>
  <c r="AA24" s="1"/>
  <c r="AI39"/>
  <c r="Z39" s="1"/>
  <c r="AJ39"/>
  <c r="Y39" s="1"/>
  <c r="AB39" s="1"/>
  <c r="Q47" i="45" s="1"/>
  <c r="AI45" i="37"/>
  <c r="Z45" s="1"/>
  <c r="AJ45"/>
  <c r="Y45" s="1"/>
  <c r="AB45" s="1"/>
  <c r="Q53" i="45" s="1"/>
  <c r="AI47" i="37"/>
  <c r="Z47" s="1"/>
  <c r="AJ47"/>
  <c r="AI51"/>
  <c r="Z51" s="1"/>
  <c r="AJ51"/>
  <c r="AI57"/>
  <c r="Z57" s="1"/>
  <c r="AJ57"/>
  <c r="Y57" s="1"/>
  <c r="AI63"/>
  <c r="Z63" s="1"/>
  <c r="AJ63"/>
  <c r="AI81"/>
  <c r="Z81" s="1"/>
  <c r="AJ81"/>
  <c r="AI27"/>
  <c r="Z27" s="1"/>
  <c r="AJ27"/>
  <c r="AI31"/>
  <c r="Z31" s="1"/>
  <c r="AJ31"/>
  <c r="AI95"/>
  <c r="Z95" s="1"/>
  <c r="AJ95"/>
  <c r="AI99"/>
  <c r="Z99" s="1"/>
  <c r="AJ99"/>
  <c r="AI103"/>
  <c r="Z103" s="1"/>
  <c r="AJ103"/>
  <c r="Y103" s="1"/>
  <c r="AB103" s="1"/>
  <c r="Q111" i="45" s="1"/>
  <c r="AI107" i="37"/>
  <c r="Z107" s="1"/>
  <c r="AJ107"/>
  <c r="AJ26"/>
  <c r="AB49"/>
  <c r="Q57" i="45" s="1"/>
  <c r="AB57" i="37"/>
  <c r="Q65" i="45" s="1"/>
  <c r="AB73" i="37"/>
  <c r="Q81" i="45" s="1"/>
  <c r="AB87" i="37"/>
  <c r="Q95" i="45" s="1"/>
  <c r="AI35" i="37"/>
  <c r="Z35" s="1"/>
  <c r="AJ35"/>
  <c r="AI41"/>
  <c r="Z41" s="1"/>
  <c r="AJ41"/>
  <c r="AI53"/>
  <c r="Z53" s="1"/>
  <c r="AJ53"/>
  <c r="AI59"/>
  <c r="Z59" s="1"/>
  <c r="AJ59"/>
  <c r="AI65"/>
  <c r="Z65" s="1"/>
  <c r="AJ65"/>
  <c r="AI67"/>
  <c r="Z67" s="1"/>
  <c r="AJ67"/>
  <c r="AI75"/>
  <c r="Z75" s="1"/>
  <c r="AJ75"/>
  <c r="AI77"/>
  <c r="Z77" s="1"/>
  <c r="AJ77"/>
  <c r="AI79"/>
  <c r="Z79" s="1"/>
  <c r="AJ79"/>
  <c r="AI83"/>
  <c r="Z83" s="1"/>
  <c r="AJ83"/>
  <c r="AB99"/>
  <c r="Q107" i="45" s="1"/>
  <c r="AB91" i="37"/>
  <c r="Q99" i="45" s="1"/>
  <c r="AB47" i="37"/>
  <c r="Q55" i="45" s="1"/>
  <c r="AI28" i="37"/>
  <c r="Z28" s="1"/>
  <c r="AJ28"/>
  <c r="AI32"/>
  <c r="Z32" s="1"/>
  <c r="AJ32"/>
  <c r="AI34"/>
  <c r="Z34" s="1"/>
  <c r="AJ34"/>
  <c r="AI36"/>
  <c r="Z36" s="1"/>
  <c r="AJ36"/>
  <c r="Y36" s="1"/>
  <c r="AI38"/>
  <c r="Z38" s="1"/>
  <c r="AJ38"/>
  <c r="AI40"/>
  <c r="Z40" s="1"/>
  <c r="AJ40"/>
  <c r="Y40" s="1"/>
  <c r="AI42"/>
  <c r="Z42" s="1"/>
  <c r="AJ42"/>
  <c r="AI44"/>
  <c r="Z44" s="1"/>
  <c r="AJ44"/>
  <c r="AI46"/>
  <c r="Z46" s="1"/>
  <c r="AJ46"/>
  <c r="AI48"/>
  <c r="Z48" s="1"/>
  <c r="AJ48"/>
  <c r="AI50"/>
  <c r="Z50" s="1"/>
  <c r="AJ50"/>
  <c r="AI52"/>
  <c r="Z52" s="1"/>
  <c r="AJ52"/>
  <c r="AI54"/>
  <c r="Z54" s="1"/>
  <c r="AJ54"/>
  <c r="AI56"/>
  <c r="Z56" s="1"/>
  <c r="AJ56"/>
  <c r="Y56" s="1"/>
  <c r="AI58"/>
  <c r="Z58" s="1"/>
  <c r="AJ58"/>
  <c r="AI60"/>
  <c r="Z60" s="1"/>
  <c r="AJ60"/>
  <c r="AI62"/>
  <c r="Z62" s="1"/>
  <c r="AJ62"/>
  <c r="AI64"/>
  <c r="Z64" s="1"/>
  <c r="AJ64"/>
  <c r="AI66"/>
  <c r="Z66" s="1"/>
  <c r="AJ66"/>
  <c r="AI68"/>
  <c r="Z68" s="1"/>
  <c r="AJ68"/>
  <c r="Y68" s="1"/>
  <c r="AI70"/>
  <c r="Z70" s="1"/>
  <c r="AJ70"/>
  <c r="AI72"/>
  <c r="Z72" s="1"/>
  <c r="AJ72"/>
  <c r="AI74"/>
  <c r="Z74" s="1"/>
  <c r="AJ74"/>
  <c r="AI76"/>
  <c r="Z76" s="1"/>
  <c r="AJ76"/>
  <c r="AI78"/>
  <c r="Z78" s="1"/>
  <c r="AJ78"/>
  <c r="AI80"/>
  <c r="Z80" s="1"/>
  <c r="AJ80"/>
  <c r="AI82"/>
  <c r="Z82" s="1"/>
  <c r="AJ82"/>
  <c r="AI84"/>
  <c r="Z84" s="1"/>
  <c r="AJ84"/>
  <c r="AI86"/>
  <c r="Z86" s="1"/>
  <c r="AJ86"/>
  <c r="AI88"/>
  <c r="Z88" s="1"/>
  <c r="AJ88"/>
  <c r="AI90"/>
  <c r="Z90" s="1"/>
  <c r="AJ90"/>
  <c r="AI92"/>
  <c r="Z92" s="1"/>
  <c r="AJ92"/>
  <c r="AI94"/>
  <c r="Z94" s="1"/>
  <c r="AJ94"/>
  <c r="AI98"/>
  <c r="Z98" s="1"/>
  <c r="AJ98"/>
  <c r="AI102"/>
  <c r="Z102" s="1"/>
  <c r="AJ102"/>
  <c r="AI106"/>
  <c r="Z106" s="1"/>
  <c r="AJ106"/>
  <c r="F28" i="45"/>
  <c r="F29"/>
  <c r="F30"/>
  <c r="AN29" i="33"/>
  <c r="AN31"/>
  <c r="AA31" s="1"/>
  <c r="F116" i="45"/>
  <c r="F114"/>
  <c r="F113"/>
  <c r="F110"/>
  <c r="F109"/>
  <c r="F108"/>
  <c r="F107"/>
  <c r="F105"/>
  <c r="F101"/>
  <c r="F97"/>
  <c r="F93"/>
  <c r="F89"/>
  <c r="F85"/>
  <c r="F81"/>
  <c r="F77"/>
  <c r="F73"/>
  <c r="F69"/>
  <c r="F65"/>
  <c r="F61"/>
  <c r="F57"/>
  <c r="F53"/>
  <c r="F49"/>
  <c r="F45"/>
  <c r="F41"/>
  <c r="F36"/>
  <c r="F31"/>
  <c r="AN23" i="33"/>
  <c r="AM24"/>
  <c r="AN27"/>
  <c r="AA27" s="1"/>
  <c r="AJ28"/>
  <c r="Y28" s="1"/>
  <c r="AB28" s="1"/>
  <c r="AJ30"/>
  <c r="F33" i="45"/>
  <c r="AN25" i="33"/>
  <c r="AM26"/>
  <c r="AJ29"/>
  <c r="AJ31"/>
  <c r="AI26" i="31"/>
  <c r="Z26" s="1"/>
  <c r="AJ26"/>
  <c r="Y26" s="1"/>
  <c r="AB26" s="1"/>
  <c r="AI34"/>
  <c r="Z34" s="1"/>
  <c r="AJ34"/>
  <c r="Y34" s="1"/>
  <c r="AB34" s="1"/>
  <c r="AI38"/>
  <c r="Z38" s="1"/>
  <c r="AJ38"/>
  <c r="Y38" s="1"/>
  <c r="AB38" s="1"/>
  <c r="AI77"/>
  <c r="Z77" s="1"/>
  <c r="AJ77"/>
  <c r="Y77" s="1"/>
  <c r="AB77" s="1"/>
  <c r="AI81"/>
  <c r="Z81" s="1"/>
  <c r="AJ81"/>
  <c r="Y81" s="1"/>
  <c r="AB81" s="1"/>
  <c r="W89" i="45" s="1"/>
  <c r="AI86" i="31"/>
  <c r="Z86" s="1"/>
  <c r="AJ86"/>
  <c r="AI27"/>
  <c r="Z27" s="1"/>
  <c r="AJ27"/>
  <c r="Y27" s="1"/>
  <c r="AB27" s="1"/>
  <c r="AI31"/>
  <c r="Z31" s="1"/>
  <c r="AJ31"/>
  <c r="Y31" s="1"/>
  <c r="AB31" s="1"/>
  <c r="W39" i="45" s="1"/>
  <c r="AI35" i="31"/>
  <c r="Z35" s="1"/>
  <c r="AJ35"/>
  <c r="Y35" s="1"/>
  <c r="AB35" s="1"/>
  <c r="AI39"/>
  <c r="Z39" s="1"/>
  <c r="AJ39"/>
  <c r="Y39" s="1"/>
  <c r="AB39" s="1"/>
  <c r="W47" i="45" s="1"/>
  <c r="AI43" i="31"/>
  <c r="Z43" s="1"/>
  <c r="AJ43"/>
  <c r="Y43" s="1"/>
  <c r="AB43" s="1"/>
  <c r="AI47"/>
  <c r="Z47" s="1"/>
  <c r="AJ47"/>
  <c r="Y47" s="1"/>
  <c r="AB47" s="1"/>
  <c r="AI51"/>
  <c r="Z51" s="1"/>
  <c r="AJ51"/>
  <c r="Y51" s="1"/>
  <c r="AB51" s="1"/>
  <c r="AI55"/>
  <c r="Z55" s="1"/>
  <c r="AJ55"/>
  <c r="Y55" s="1"/>
  <c r="AB55" s="1"/>
  <c r="W63" i="45" s="1"/>
  <c r="AI58" i="31"/>
  <c r="Z58" s="1"/>
  <c r="AJ58"/>
  <c r="Y58" s="1"/>
  <c r="AB58" s="1"/>
  <c r="W66" i="45" s="1"/>
  <c r="AI60" i="31"/>
  <c r="Z60" s="1"/>
  <c r="AJ60"/>
  <c r="Y60" s="1"/>
  <c r="AB60" s="1"/>
  <c r="W68" i="45" s="1"/>
  <c r="AI62" i="31"/>
  <c r="Z62" s="1"/>
  <c r="AJ62"/>
  <c r="Y62" s="1"/>
  <c r="AB62" s="1"/>
  <c r="AI64"/>
  <c r="Z64" s="1"/>
  <c r="AJ64"/>
  <c r="Y64" s="1"/>
  <c r="AB64" s="1"/>
  <c r="AI66"/>
  <c r="Z66" s="1"/>
  <c r="AJ66"/>
  <c r="Y66" s="1"/>
  <c r="AB66" s="1"/>
  <c r="AI68"/>
  <c r="Z68" s="1"/>
  <c r="AJ68"/>
  <c r="Y68" s="1"/>
  <c r="AB68" s="1"/>
  <c r="W76" i="45" s="1"/>
  <c r="AI70" i="31"/>
  <c r="Z70" s="1"/>
  <c r="AJ70"/>
  <c r="Y70" s="1"/>
  <c r="AB70" s="1"/>
  <c r="AI72"/>
  <c r="Z72" s="1"/>
  <c r="AJ72"/>
  <c r="Y72" s="1"/>
  <c r="AB72" s="1"/>
  <c r="AI74"/>
  <c r="Z74" s="1"/>
  <c r="AJ74"/>
  <c r="Y74" s="1"/>
  <c r="AB74" s="1"/>
  <c r="AI78"/>
  <c r="Z78" s="1"/>
  <c r="AJ78"/>
  <c r="Y78" s="1"/>
  <c r="AB78" s="1"/>
  <c r="W86" i="45" s="1"/>
  <c r="AI82" i="31"/>
  <c r="Z82" s="1"/>
  <c r="AJ82"/>
  <c r="Y82" s="1"/>
  <c r="AB82" s="1"/>
  <c r="AI89"/>
  <c r="Z89" s="1"/>
  <c r="AJ89"/>
  <c r="Y89" s="1"/>
  <c r="AB89" s="1"/>
  <c r="W97" i="45" s="1"/>
  <c r="AI93" i="31"/>
  <c r="Z93" s="1"/>
  <c r="AJ93"/>
  <c r="Y93" s="1"/>
  <c r="AB93" s="1"/>
  <c r="AI97"/>
  <c r="Z97" s="1"/>
  <c r="AJ97"/>
  <c r="Y97" s="1"/>
  <c r="AB97" s="1"/>
  <c r="W105" i="45" s="1"/>
  <c r="AI101" i="31"/>
  <c r="Z101" s="1"/>
  <c r="AJ101"/>
  <c r="Y101" s="1"/>
  <c r="AB101" s="1"/>
  <c r="W109" i="45" s="1"/>
  <c r="AI105" i="31"/>
  <c r="Z105" s="1"/>
  <c r="AJ105"/>
  <c r="Y105" s="1"/>
  <c r="AB105" s="1"/>
  <c r="W113" i="45" s="1"/>
  <c r="AI108" i="31"/>
  <c r="Z108" s="1"/>
  <c r="AJ108"/>
  <c r="Y108" s="1"/>
  <c r="AB108" s="1"/>
  <c r="AM18"/>
  <c r="AJ9"/>
  <c r="AJ10"/>
  <c r="AJ11"/>
  <c r="W20" i="45"/>
  <c r="AI12" i="31"/>
  <c r="Z12" s="1"/>
  <c r="AI13"/>
  <c r="Z13" s="1"/>
  <c r="AI14"/>
  <c r="Z14" s="1"/>
  <c r="W23" i="45"/>
  <c r="AI15" i="31"/>
  <c r="Z15" s="1"/>
  <c r="W24" i="45"/>
  <c r="AI16" i="31"/>
  <c r="Z16" s="1"/>
  <c r="W25" i="45"/>
  <c r="AI17" i="31"/>
  <c r="Z17" s="1"/>
  <c r="AK18"/>
  <c r="AA18" s="1"/>
  <c r="AK20"/>
  <c r="AA20" s="1"/>
  <c r="AK22"/>
  <c r="AA22" s="1"/>
  <c r="W35" i="45"/>
  <c r="W43"/>
  <c r="W51"/>
  <c r="W90"/>
  <c r="W101"/>
  <c r="W82"/>
  <c r="W74"/>
  <c r="W59"/>
  <c r="W55"/>
  <c r="AI46" i="31"/>
  <c r="Z46" s="1"/>
  <c r="AJ46"/>
  <c r="AI84"/>
  <c r="Z84" s="1"/>
  <c r="AJ84"/>
  <c r="AI92"/>
  <c r="Z92" s="1"/>
  <c r="AJ92"/>
  <c r="AI96"/>
  <c r="Z96" s="1"/>
  <c r="AJ96"/>
  <c r="Y96" s="1"/>
  <c r="AB96" s="1"/>
  <c r="AI100"/>
  <c r="Z100" s="1"/>
  <c r="AJ100"/>
  <c r="Y100" s="1"/>
  <c r="AB100" s="1"/>
  <c r="W108" i="45" s="1"/>
  <c r="AI104" i="31"/>
  <c r="Z104" s="1"/>
  <c r="AJ104"/>
  <c r="AI25"/>
  <c r="Z25" s="1"/>
  <c r="AJ25"/>
  <c r="AI29"/>
  <c r="Z29" s="1"/>
  <c r="AJ29"/>
  <c r="Y29" s="1"/>
  <c r="AB29" s="1"/>
  <c r="AI33"/>
  <c r="Z33" s="1"/>
  <c r="AJ33"/>
  <c r="Y33" s="1"/>
  <c r="AB33" s="1"/>
  <c r="W41" i="45" s="1"/>
  <c r="AI37" i="31"/>
  <c r="Z37" s="1"/>
  <c r="AJ37"/>
  <c r="AI41"/>
  <c r="Z41" s="1"/>
  <c r="AJ41"/>
  <c r="Y41" s="1"/>
  <c r="AB41" s="1"/>
  <c r="AI45"/>
  <c r="Z45" s="1"/>
  <c r="AJ45"/>
  <c r="AI49"/>
  <c r="Z49" s="1"/>
  <c r="AJ49"/>
  <c r="Y49" s="1"/>
  <c r="AB49" s="1"/>
  <c r="AI53"/>
  <c r="Z53" s="1"/>
  <c r="AJ53"/>
  <c r="AI57"/>
  <c r="Z57" s="1"/>
  <c r="AJ57"/>
  <c r="Y57" s="1"/>
  <c r="AB57" s="1"/>
  <c r="W65" i="45" s="1"/>
  <c r="AI59" i="31"/>
  <c r="Z59" s="1"/>
  <c r="AJ59"/>
  <c r="Y59" s="1"/>
  <c r="AB59" s="1"/>
  <c r="AI61"/>
  <c r="Z61" s="1"/>
  <c r="AJ61"/>
  <c r="Y61" s="1"/>
  <c r="AB61" s="1"/>
  <c r="AI63"/>
  <c r="Z63" s="1"/>
  <c r="AJ63"/>
  <c r="AI65"/>
  <c r="Z65" s="1"/>
  <c r="AJ65"/>
  <c r="Y65" s="1"/>
  <c r="AB65" s="1"/>
  <c r="AI67"/>
  <c r="Z67" s="1"/>
  <c r="AJ67"/>
  <c r="AI69"/>
  <c r="Z69" s="1"/>
  <c r="AJ69"/>
  <c r="Y69" s="1"/>
  <c r="AB69" s="1"/>
  <c r="AI71"/>
  <c r="Z71" s="1"/>
  <c r="AJ71"/>
  <c r="AI73"/>
  <c r="Z73" s="1"/>
  <c r="AJ73"/>
  <c r="Y73" s="1"/>
  <c r="AB73" s="1"/>
  <c r="AI76"/>
  <c r="Z76" s="1"/>
  <c r="AJ76"/>
  <c r="Y76" s="1"/>
  <c r="AB76" s="1"/>
  <c r="AI80"/>
  <c r="Z80" s="1"/>
  <c r="AJ80"/>
  <c r="AI91"/>
  <c r="Z91" s="1"/>
  <c r="AJ91"/>
  <c r="AI95"/>
  <c r="Z95" s="1"/>
  <c r="AJ95"/>
  <c r="Y95" s="1"/>
  <c r="AB95" s="1"/>
  <c r="AI99"/>
  <c r="Z99" s="1"/>
  <c r="AJ99"/>
  <c r="AI103"/>
  <c r="Z103" s="1"/>
  <c r="AJ103"/>
  <c r="Y103" s="1"/>
  <c r="AB103" s="1"/>
  <c r="W111" i="45" s="1"/>
  <c r="AI107" i="31"/>
  <c r="Z107" s="1"/>
  <c r="AJ107"/>
  <c r="W42" i="45"/>
  <c r="W70"/>
  <c r="W78"/>
  <c r="W104"/>
  <c r="W116"/>
  <c r="W37"/>
  <c r="W49"/>
  <c r="W57"/>
  <c r="W84"/>
  <c r="W103"/>
  <c r="AI30" i="31"/>
  <c r="Z30" s="1"/>
  <c r="AJ30"/>
  <c r="AI42"/>
  <c r="Z42" s="1"/>
  <c r="AJ42"/>
  <c r="AI50"/>
  <c r="Z50" s="1"/>
  <c r="AJ50"/>
  <c r="AI54"/>
  <c r="Z54" s="1"/>
  <c r="AJ54"/>
  <c r="AI88"/>
  <c r="Z88" s="1"/>
  <c r="AJ88"/>
  <c r="AI24"/>
  <c r="Z24" s="1"/>
  <c r="AJ24"/>
  <c r="Y24" s="1"/>
  <c r="AB24" s="1"/>
  <c r="AI28"/>
  <c r="Z28" s="1"/>
  <c r="AJ28"/>
  <c r="AI32"/>
  <c r="Z32" s="1"/>
  <c r="AJ32"/>
  <c r="Y32" s="1"/>
  <c r="AB32" s="1"/>
  <c r="AI36"/>
  <c r="Z36" s="1"/>
  <c r="AJ36"/>
  <c r="AI40"/>
  <c r="Z40" s="1"/>
  <c r="AJ40"/>
  <c r="Y40" s="1"/>
  <c r="AB40" s="1"/>
  <c r="AI44"/>
  <c r="Z44" s="1"/>
  <c r="AJ44"/>
  <c r="AI48"/>
  <c r="Z48" s="1"/>
  <c r="AJ48"/>
  <c r="Y48" s="1"/>
  <c r="AB48" s="1"/>
  <c r="W56" i="45" s="1"/>
  <c r="AI52" i="31"/>
  <c r="Z52" s="1"/>
  <c r="AJ52"/>
  <c r="AI56"/>
  <c r="Z56" s="1"/>
  <c r="AJ56"/>
  <c r="Y56" s="1"/>
  <c r="AB56" s="1"/>
  <c r="AI75"/>
  <c r="Z75" s="1"/>
  <c r="AJ75"/>
  <c r="AI79"/>
  <c r="Z79" s="1"/>
  <c r="AJ79"/>
  <c r="Y79" s="1"/>
  <c r="AB79" s="1"/>
  <c r="AI83"/>
  <c r="Z83" s="1"/>
  <c r="AJ83"/>
  <c r="AI85"/>
  <c r="Z85" s="1"/>
  <c r="AJ85"/>
  <c r="AI87"/>
  <c r="Z87" s="1"/>
  <c r="AJ87"/>
  <c r="AI90"/>
  <c r="Z90" s="1"/>
  <c r="AJ90"/>
  <c r="Y90" s="1"/>
  <c r="AB90" s="1"/>
  <c r="AI94"/>
  <c r="Z94" s="1"/>
  <c r="AJ94"/>
  <c r="AI98"/>
  <c r="Z98" s="1"/>
  <c r="AJ98"/>
  <c r="Y98" s="1"/>
  <c r="AB98" s="1"/>
  <c r="W106" i="45" s="1"/>
  <c r="AI102" i="31"/>
  <c r="Z102" s="1"/>
  <c r="AJ102"/>
  <c r="AI106"/>
  <c r="Z106" s="1"/>
  <c r="AJ106"/>
  <c r="Y106" s="1"/>
  <c r="AB106" s="1"/>
  <c r="W28" i="45"/>
  <c r="W30"/>
  <c r="W34"/>
  <c r="W46"/>
  <c r="W72"/>
  <c r="W80"/>
  <c r="W85"/>
  <c r="W27"/>
  <c r="AI19" i="31"/>
  <c r="Z19" s="1"/>
  <c r="W29" i="45"/>
  <c r="AI21" i="31"/>
  <c r="Z21" s="1"/>
  <c r="W32" i="45"/>
  <c r="W40"/>
  <c r="W48"/>
  <c r="W64"/>
  <c r="W67"/>
  <c r="W69"/>
  <c r="W73"/>
  <c r="W77"/>
  <c r="W81"/>
  <c r="W87"/>
  <c r="W98"/>
  <c r="W114"/>
  <c r="AT11" i="24"/>
  <c r="AT12"/>
  <c r="AZ18" i="45" s="1"/>
  <c r="Y94" i="31" l="1"/>
  <c r="AB94" s="1"/>
  <c r="W102" i="45" s="1"/>
  <c r="Y87" i="31"/>
  <c r="AB87" s="1"/>
  <c r="W95" i="45" s="1"/>
  <c r="Y83" i="31"/>
  <c r="AB83" s="1"/>
  <c r="W91" i="45" s="1"/>
  <c r="Y52" i="31"/>
  <c r="AB52" s="1"/>
  <c r="W60" i="45" s="1"/>
  <c r="Y44" i="31"/>
  <c r="AB44" s="1"/>
  <c r="W52" i="45" s="1"/>
  <c r="AX52" s="1"/>
  <c r="Y36" i="31"/>
  <c r="AB36" s="1"/>
  <c r="W44" i="45" s="1"/>
  <c r="AX44" s="1"/>
  <c r="Y88" i="31"/>
  <c r="AB88" s="1"/>
  <c r="W96" i="45" s="1"/>
  <c r="Y50" i="31"/>
  <c r="AB50" s="1"/>
  <c r="W58" i="45" s="1"/>
  <c r="Y30" i="31"/>
  <c r="AB30" s="1"/>
  <c r="W38" i="45" s="1"/>
  <c r="Y107" i="31"/>
  <c r="AB107" s="1"/>
  <c r="W115" i="45" s="1"/>
  <c r="Y99" i="31"/>
  <c r="AB99" s="1"/>
  <c r="W107" i="45" s="1"/>
  <c r="Y91" i="31"/>
  <c r="AB91" s="1"/>
  <c r="W99" i="45" s="1"/>
  <c r="Y53" i="31"/>
  <c r="AB53" s="1"/>
  <c r="W61" i="45" s="1"/>
  <c r="Y45" i="31"/>
  <c r="AB45" s="1"/>
  <c r="W53" i="45" s="1"/>
  <c r="AX53" s="1"/>
  <c r="Y37" i="31"/>
  <c r="AB37" s="1"/>
  <c r="W45" i="45" s="1"/>
  <c r="Y104" i="31"/>
  <c r="AB104" s="1"/>
  <c r="W112" i="45" s="1"/>
  <c r="Y84" i="31"/>
  <c r="AB84" s="1"/>
  <c r="W92" i="45" s="1"/>
  <c r="Y18" i="31"/>
  <c r="AB18" s="1"/>
  <c r="W26" i="45" s="1"/>
  <c r="Y29" i="33"/>
  <c r="AB29" s="1"/>
  <c r="F37" i="45" s="1"/>
  <c r="Y30" i="33"/>
  <c r="AB30" s="1"/>
  <c r="F38" i="45" s="1"/>
  <c r="Y106" i="37"/>
  <c r="AB106" s="1"/>
  <c r="Q114" i="45" s="1"/>
  <c r="AB84" i="37"/>
  <c r="Q92" i="45" s="1"/>
  <c r="Y84" i="37"/>
  <c r="Y95"/>
  <c r="AB95" s="1"/>
  <c r="Q103" i="45" s="1"/>
  <c r="Y63" i="37"/>
  <c r="AB63" s="1"/>
  <c r="Q71" i="45" s="1"/>
  <c r="Y51" i="37"/>
  <c r="AB51" s="1"/>
  <c r="Q59" i="45" s="1"/>
  <c r="Y35" i="37"/>
  <c r="Y80"/>
  <c r="AB80" s="1"/>
  <c r="Q88" i="45" s="1"/>
  <c r="Y97" i="37"/>
  <c r="Y92"/>
  <c r="AB92" s="1"/>
  <c r="Q100" i="45" s="1"/>
  <c r="Y85" i="31"/>
  <c r="AB85" s="1"/>
  <c r="W93" i="45" s="1"/>
  <c r="Y54" i="31"/>
  <c r="AB54" s="1"/>
  <c r="W62" i="45" s="1"/>
  <c r="AX62" s="1"/>
  <c r="Y42" i="31"/>
  <c r="AB42" s="1"/>
  <c r="W50" i="45" s="1"/>
  <c r="Y26" i="33"/>
  <c r="AB26" s="1"/>
  <c r="F34" i="45" s="1"/>
  <c r="Y24" i="37"/>
  <c r="AB24" s="1"/>
  <c r="Q32" i="45" s="1"/>
  <c r="AB105" i="37"/>
  <c r="Q113" i="45" s="1"/>
  <c r="Y105" i="37"/>
  <c r="AB97"/>
  <c r="Q105" i="45" s="1"/>
  <c r="Y104" i="37"/>
  <c r="AB104" s="1"/>
  <c r="Q112" i="45" s="1"/>
  <c r="Y55" i="37"/>
  <c r="AB55" s="1"/>
  <c r="Q63" i="45" s="1"/>
  <c r="Y43" i="37"/>
  <c r="AB43" s="1"/>
  <c r="Q51" i="45" s="1"/>
  <c r="Y33" i="37"/>
  <c r="AB33" s="1"/>
  <c r="Q41" i="45" s="1"/>
  <c r="Y26" i="37"/>
  <c r="AB26" s="1"/>
  <c r="Q34" i="45" s="1"/>
  <c r="Y62" i="37"/>
  <c r="AB62" s="1"/>
  <c r="Q70" i="45" s="1"/>
  <c r="Y78" i="37"/>
  <c r="Y77" i="38"/>
  <c r="AB77" s="1"/>
  <c r="Y80" i="31"/>
  <c r="AB80" s="1"/>
  <c r="W88" i="45" s="1"/>
  <c r="Y25" i="31"/>
  <c r="AB25" s="1"/>
  <c r="W33" i="45" s="1"/>
  <c r="Y92" i="31"/>
  <c r="AB92" s="1"/>
  <c r="W100" i="45" s="1"/>
  <c r="Y46" i="31"/>
  <c r="AB46" s="1"/>
  <c r="W54" i="45" s="1"/>
  <c r="Y102" i="37"/>
  <c r="AB102" s="1"/>
  <c r="Q110" i="45" s="1"/>
  <c r="AB90" i="37"/>
  <c r="Q98" i="45" s="1"/>
  <c r="Y90" i="37"/>
  <c r="AB86"/>
  <c r="Q94" i="45" s="1"/>
  <c r="Y82" i="37"/>
  <c r="AB82" s="1"/>
  <c r="Q90" i="45" s="1"/>
  <c r="AB78" i="37"/>
  <c r="Q86" i="45" s="1"/>
  <c r="AB74" i="37"/>
  <c r="Q82" i="45" s="1"/>
  <c r="Y74" i="37"/>
  <c r="AB70"/>
  <c r="Q78" i="45" s="1"/>
  <c r="Y70" i="37"/>
  <c r="AB66"/>
  <c r="Q74" i="45" s="1"/>
  <c r="Y50" i="37"/>
  <c r="AB50" s="1"/>
  <c r="Q58" i="45" s="1"/>
  <c r="Y46" i="37"/>
  <c r="AB46" s="1"/>
  <c r="Q54" i="45" s="1"/>
  <c r="AB38" i="37"/>
  <c r="Q46" i="45" s="1"/>
  <c r="Y38" i="37"/>
  <c r="AB34"/>
  <c r="Q42" i="45" s="1"/>
  <c r="Y34" i="37"/>
  <c r="AB28"/>
  <c r="Q36" i="45" s="1"/>
  <c r="Y79" i="37"/>
  <c r="AB79" s="1"/>
  <c r="Q87" i="45" s="1"/>
  <c r="Y75" i="37"/>
  <c r="AB75" s="1"/>
  <c r="Q83" i="45" s="1"/>
  <c r="Y65" i="37"/>
  <c r="AB65" s="1"/>
  <c r="Q73" i="45" s="1"/>
  <c r="Y53" i="37"/>
  <c r="AB53" s="1"/>
  <c r="Q61" i="45" s="1"/>
  <c r="AB35" i="37"/>
  <c r="Q43" i="45" s="1"/>
  <c r="Y58" i="37"/>
  <c r="AB58" s="1"/>
  <c r="Q66" i="45" s="1"/>
  <c r="Y54" i="37"/>
  <c r="AB54" s="1"/>
  <c r="Q62" i="45" s="1"/>
  <c r="Y42" i="37"/>
  <c r="AB42" s="1"/>
  <c r="Q50" i="45" s="1"/>
  <c r="Y98" i="37"/>
  <c r="AB98" s="1"/>
  <c r="Q106" i="45" s="1"/>
  <c r="Y27" i="37"/>
  <c r="Y66"/>
  <c r="Y31" i="33"/>
  <c r="AB31" s="1"/>
  <c r="Y73" i="38"/>
  <c r="AB73" s="1"/>
  <c r="Y86" i="31"/>
  <c r="AB86" s="1"/>
  <c r="W94" i="45" s="1"/>
  <c r="Y71" i="31"/>
  <c r="AB71" s="1"/>
  <c r="W79" i="45" s="1"/>
  <c r="Y67" i="31"/>
  <c r="AB67" s="1"/>
  <c r="W75" i="45" s="1"/>
  <c r="Y63" i="31"/>
  <c r="AB63" s="1"/>
  <c r="W71" i="45" s="1"/>
  <c r="W110"/>
  <c r="Y102" i="31"/>
  <c r="AB102" s="1"/>
  <c r="W83" i="45"/>
  <c r="Y75" i="31"/>
  <c r="AB75" s="1"/>
  <c r="W36" i="45"/>
  <c r="Y28" i="31"/>
  <c r="AB28" s="1"/>
  <c r="F39" i="45"/>
  <c r="Y24" i="33"/>
  <c r="AB24" s="1"/>
  <c r="F32" i="45" s="1"/>
  <c r="Z85"/>
  <c r="Z81"/>
  <c r="Y28" i="37"/>
  <c r="Y94"/>
  <c r="AB94" s="1"/>
  <c r="Q102" i="45" s="1"/>
  <c r="Y88" i="37"/>
  <c r="AB88" s="1"/>
  <c r="Q96" i="45" s="1"/>
  <c r="Y86" i="37"/>
  <c r="AB83"/>
  <c r="Q91" i="45" s="1"/>
  <c r="AB67" i="37"/>
  <c r="Q75" i="45" s="1"/>
  <c r="AB81" i="37"/>
  <c r="Q89" i="45" s="1"/>
  <c r="Z72"/>
  <c r="Z64"/>
  <c r="Z60"/>
  <c r="Z56"/>
  <c r="Z48"/>
  <c r="Z40"/>
  <c r="Z36"/>
  <c r="Z32"/>
  <c r="Z28"/>
  <c r="Z24"/>
  <c r="Y10" i="37"/>
  <c r="Y11"/>
  <c r="Y20"/>
  <c r="Z20"/>
  <c r="AA102"/>
  <c r="AA75"/>
  <c r="AA25" i="33"/>
  <c r="AA21" i="40"/>
  <c r="AA9" i="31"/>
  <c r="Y62" i="40"/>
  <c r="AB62" s="1"/>
  <c r="I70" i="45" s="1"/>
  <c r="Y69" i="38"/>
  <c r="AB69" s="1"/>
  <c r="Z77" i="45" s="1"/>
  <c r="AC77" s="1"/>
  <c r="AA91" i="37"/>
  <c r="AA68"/>
  <c r="Y81"/>
  <c r="AA78" i="40"/>
  <c r="AA71"/>
  <c r="AA69"/>
  <c r="Z66"/>
  <c r="Z35"/>
  <c r="AA16"/>
  <c r="Z107" i="38"/>
  <c r="Z103"/>
  <c r="Z99"/>
  <c r="Y52"/>
  <c r="AB52" s="1"/>
  <c r="Y41" i="37"/>
  <c r="AB41" s="1"/>
  <c r="Q49" i="45" s="1"/>
  <c r="AB76" i="37"/>
  <c r="Q84" i="45" s="1"/>
  <c r="AB72" i="37"/>
  <c r="Q80" i="45" s="1"/>
  <c r="AB68" i="37"/>
  <c r="Q76" i="45" s="1"/>
  <c r="AB60" i="37"/>
  <c r="Q68" i="45" s="1"/>
  <c r="AB56" i="37"/>
  <c r="Q64" i="45" s="1"/>
  <c r="AB48" i="37"/>
  <c r="Q56" i="45" s="1"/>
  <c r="AB40" i="37"/>
  <c r="Q48" i="45" s="1"/>
  <c r="AB36" i="37"/>
  <c r="Q44" i="45" s="1"/>
  <c r="AB101" i="37"/>
  <c r="Q109" i="45" s="1"/>
  <c r="Z83"/>
  <c r="Z75"/>
  <c r="Z63"/>
  <c r="Z55"/>
  <c r="Z51"/>
  <c r="Z47"/>
  <c r="Y18" i="37"/>
  <c r="Y19"/>
  <c r="AA100"/>
  <c r="AA104"/>
  <c r="F112" i="45"/>
  <c r="F90"/>
  <c r="F86"/>
  <c r="F82"/>
  <c r="F78"/>
  <c r="F70"/>
  <c r="F46"/>
  <c r="AA29" i="33"/>
  <c r="I113" i="45"/>
  <c r="I109"/>
  <c r="I105"/>
  <c r="I101"/>
  <c r="I69"/>
  <c r="I52"/>
  <c r="I23"/>
  <c r="I51"/>
  <c r="I26"/>
  <c r="Y106" i="40"/>
  <c r="AB106" s="1"/>
  <c r="I114" i="45" s="1"/>
  <c r="L114" s="1"/>
  <c r="M114" s="1"/>
  <c r="AA25" i="40"/>
  <c r="AA20"/>
  <c r="Y76" i="38"/>
  <c r="AB76" s="1"/>
  <c r="Z84" i="45" s="1"/>
  <c r="AC84" s="1"/>
  <c r="Y67" i="37"/>
  <c r="Y81" i="40"/>
  <c r="AB81" s="1"/>
  <c r="I89" i="45" s="1"/>
  <c r="L89" s="1"/>
  <c r="M89" s="1"/>
  <c r="Y23" i="38"/>
  <c r="AB23" s="1"/>
  <c r="Z31" i="45" s="1"/>
  <c r="Y64" i="37"/>
  <c r="AB64" s="1"/>
  <c r="Q72" i="45" s="1"/>
  <c r="Y59" i="37"/>
  <c r="AB59" s="1"/>
  <c r="Q67" i="45" s="1"/>
  <c r="Y32" i="37"/>
  <c r="AB32" s="1"/>
  <c r="Q40" i="45" s="1"/>
  <c r="Y60" i="38"/>
  <c r="AB60" s="1"/>
  <c r="Z68" i="45" s="1"/>
  <c r="AC68" s="1"/>
  <c r="Y51" i="38"/>
  <c r="AB51" s="1"/>
  <c r="Z59" i="45" s="1"/>
  <c r="AC59" s="1"/>
  <c r="Y16" i="38"/>
  <c r="AB16" s="1"/>
  <c r="Y78" i="33"/>
  <c r="AB78" s="1"/>
  <c r="Y34"/>
  <c r="AB34" s="1"/>
  <c r="F42" i="45" s="1"/>
  <c r="AT42" s="1"/>
  <c r="AU42" s="1"/>
  <c r="Y86" i="33"/>
  <c r="AB86" s="1"/>
  <c r="F94" i="45" s="1"/>
  <c r="Y90" i="33"/>
  <c r="AB90" s="1"/>
  <c r="F98" i="45" s="1"/>
  <c r="Z86"/>
  <c r="Z78"/>
  <c r="Z70"/>
  <c r="Z58"/>
  <c r="Z54"/>
  <c r="Z50"/>
  <c r="Z42"/>
  <c r="Z38"/>
  <c r="Z26"/>
  <c r="F27"/>
  <c r="AA23" i="33"/>
  <c r="I112" i="45"/>
  <c r="I108"/>
  <c r="I104"/>
  <c r="I94"/>
  <c r="I76"/>
  <c r="I58"/>
  <c r="I19"/>
  <c r="I102"/>
  <c r="I39"/>
  <c r="AA24" i="40"/>
  <c r="Y50"/>
  <c r="AB50" s="1"/>
  <c r="Y52" i="37"/>
  <c r="AB52" s="1"/>
  <c r="Q60" i="45" s="1"/>
  <c r="Y44" i="37"/>
  <c r="AB44" s="1"/>
  <c r="Q52" i="45" s="1"/>
  <c r="AA30" i="37"/>
  <c r="Y25"/>
  <c r="AB25" s="1"/>
  <c r="Q33" i="45" s="1"/>
  <c r="Y96" i="40"/>
  <c r="AB96" s="1"/>
  <c r="Y80"/>
  <c r="AB80" s="1"/>
  <c r="I88" i="45" s="1"/>
  <c r="Y69" i="40"/>
  <c r="AB69" s="1"/>
  <c r="I77" i="45" s="1"/>
  <c r="L77" s="1"/>
  <c r="M77" s="1"/>
  <c r="Y53" i="40"/>
  <c r="AB53" s="1"/>
  <c r="I61" i="45" s="1"/>
  <c r="L61" s="1"/>
  <c r="M61" s="1"/>
  <c r="Y34" i="40"/>
  <c r="AB34" s="1"/>
  <c r="I42" i="45" s="1"/>
  <c r="L42" s="1"/>
  <c r="M42" s="1"/>
  <c r="Y66" i="38"/>
  <c r="AB66" s="1"/>
  <c r="Z74" i="45" s="1"/>
  <c r="AC74" s="1"/>
  <c r="Y63" i="38"/>
  <c r="AB63" s="1"/>
  <c r="Z71" i="45" s="1"/>
  <c r="AC71" s="1"/>
  <c r="Y47" i="38"/>
  <c r="AB47" s="1"/>
  <c r="Y31"/>
  <c r="AB31" s="1"/>
  <c r="Z39" i="45" s="1"/>
  <c r="AC39" s="1"/>
  <c r="Y27" i="38"/>
  <c r="AB27" s="1"/>
  <c r="Z35" i="45" s="1"/>
  <c r="AC35" s="1"/>
  <c r="Y15" i="38"/>
  <c r="AB15" s="1"/>
  <c r="Z23" i="45" s="1"/>
  <c r="AC23" s="1"/>
  <c r="AA74" i="37"/>
  <c r="Y105" i="40"/>
  <c r="AB105" s="1"/>
  <c r="Y33"/>
  <c r="AB33" s="1"/>
  <c r="I41" i="45" s="1"/>
  <c r="L41" s="1"/>
  <c r="M41" s="1"/>
  <c r="Y72" i="38"/>
  <c r="AB72" s="1"/>
  <c r="Z80" i="45" s="1"/>
  <c r="AC80" s="1"/>
  <c r="Y50" i="38"/>
  <c r="AB50" s="1"/>
  <c r="Y34"/>
  <c r="AB34" s="1"/>
  <c r="Y45" i="40"/>
  <c r="AB45" s="1"/>
  <c r="I53" i="45" s="1"/>
  <c r="L53" s="1"/>
  <c r="M53" s="1"/>
  <c r="AA26" i="40"/>
  <c r="AA22"/>
  <c r="Z105" i="38"/>
  <c r="Z101"/>
  <c r="Z97"/>
  <c r="Y59"/>
  <c r="AB59" s="1"/>
  <c r="Z67" i="45" s="1"/>
  <c r="AC67" s="1"/>
  <c r="Y36" i="38"/>
  <c r="AB36" s="1"/>
  <c r="Z44" i="45" s="1"/>
  <c r="AC44" s="1"/>
  <c r="Y71" i="40"/>
  <c r="AB71" s="1"/>
  <c r="I79" i="45" s="1"/>
  <c r="L79" s="1"/>
  <c r="M79" s="1"/>
  <c r="AA17" i="33"/>
  <c r="Y37" i="40"/>
  <c r="AB37" s="1"/>
  <c r="I45" i="45" s="1"/>
  <c r="L45" s="1"/>
  <c r="M45" s="1"/>
  <c r="Y22" i="38"/>
  <c r="AB22" s="1"/>
  <c r="Z30" i="45" s="1"/>
  <c r="AC30" s="1"/>
  <c r="Y54" i="38"/>
  <c r="AB54" s="1"/>
  <c r="Z62" i="45" s="1"/>
  <c r="AC62" s="1"/>
  <c r="Y14" i="31"/>
  <c r="AB14" s="1"/>
  <c r="W22" i="45" s="1"/>
  <c r="AX22" s="1"/>
  <c r="Y98" i="33"/>
  <c r="AB98" s="1"/>
  <c r="F106" i="45" s="1"/>
  <c r="Y50" i="33"/>
  <c r="AB50" s="1"/>
  <c r="F58" i="45" s="1"/>
  <c r="Y107" i="33"/>
  <c r="AB107" s="1"/>
  <c r="F115" i="45" s="1"/>
  <c r="Y42" i="33"/>
  <c r="AB42" s="1"/>
  <c r="F50" i="45" s="1"/>
  <c r="Z69"/>
  <c r="Z65"/>
  <c r="Z61"/>
  <c r="Z49"/>
  <c r="Z45"/>
  <c r="Z37"/>
  <c r="Z33"/>
  <c r="Z29"/>
  <c r="Z21"/>
  <c r="Y21" i="37"/>
  <c r="Z17"/>
  <c r="F103" i="45"/>
  <c r="F99"/>
  <c r="F95"/>
  <c r="F91"/>
  <c r="F87"/>
  <c r="F83"/>
  <c r="F79"/>
  <c r="F75"/>
  <c r="F71"/>
  <c r="F67"/>
  <c r="F63"/>
  <c r="F59"/>
  <c r="F55"/>
  <c r="F51"/>
  <c r="F47"/>
  <c r="F43"/>
  <c r="F35"/>
  <c r="F104"/>
  <c r="F100"/>
  <c r="F96"/>
  <c r="F92"/>
  <c r="F88"/>
  <c r="F84"/>
  <c r="F80"/>
  <c r="F76"/>
  <c r="F72"/>
  <c r="F68"/>
  <c r="F64"/>
  <c r="F60"/>
  <c r="F52"/>
  <c r="F44"/>
  <c r="F40"/>
  <c r="I115"/>
  <c r="I97"/>
  <c r="I80"/>
  <c r="I75"/>
  <c r="I62"/>
  <c r="I40"/>
  <c r="I85"/>
  <c r="Z12" i="37"/>
  <c r="Y87" i="40"/>
  <c r="AB87" s="1"/>
  <c r="I95" i="45" s="1"/>
  <c r="L95" s="1"/>
  <c r="M95" s="1"/>
  <c r="Y70" i="40"/>
  <c r="AB70" s="1"/>
  <c r="I78" i="45" s="1"/>
  <c r="L78" s="1"/>
  <c r="M78" s="1"/>
  <c r="Y74" i="38"/>
  <c r="AB74" s="1"/>
  <c r="Z82" i="45" s="1"/>
  <c r="AC82" s="1"/>
  <c r="Y45" i="38"/>
  <c r="AB45" s="1"/>
  <c r="Z53" i="45" s="1"/>
  <c r="AC53" s="1"/>
  <c r="Y79" i="40"/>
  <c r="AB79" s="1"/>
  <c r="I87" i="45" s="1"/>
  <c r="L87" s="1"/>
  <c r="M87" s="1"/>
  <c r="Y52" i="40"/>
  <c r="AB52" s="1"/>
  <c r="I60" i="45" s="1"/>
  <c r="L60" s="1"/>
  <c r="M60" s="1"/>
  <c r="Y65" i="38"/>
  <c r="AB65" s="1"/>
  <c r="Z73" i="45" s="1"/>
  <c r="AC73" s="1"/>
  <c r="Y19" i="38"/>
  <c r="AB19" s="1"/>
  <c r="Z27" i="45" s="1"/>
  <c r="AC27" s="1"/>
  <c r="Y14" i="38"/>
  <c r="AB14" s="1"/>
  <c r="Z22" i="45" s="1"/>
  <c r="AC22" s="1"/>
  <c r="Y78" i="40"/>
  <c r="AB78" s="1"/>
  <c r="I86" i="45" s="1"/>
  <c r="L86" s="1"/>
  <c r="M86" s="1"/>
  <c r="Y32" i="40"/>
  <c r="AB32" s="1"/>
  <c r="Y71" i="38"/>
  <c r="AB71" s="1"/>
  <c r="Z79" i="45" s="1"/>
  <c r="AC79" s="1"/>
  <c r="Y68" i="38"/>
  <c r="AB68" s="1"/>
  <c r="Z76" i="45" s="1"/>
  <c r="AC76" s="1"/>
  <c r="Y49" i="38"/>
  <c r="AB49" s="1"/>
  <c r="Z57" i="45" s="1"/>
  <c r="AC57" s="1"/>
  <c r="Y33" i="38"/>
  <c r="AB33" s="1"/>
  <c r="Z41" i="45" s="1"/>
  <c r="AC41" s="1"/>
  <c r="Z67" i="40"/>
  <c r="Z63"/>
  <c r="Z56"/>
  <c r="AA12"/>
  <c r="Y108" i="38"/>
  <c r="AB108" s="1"/>
  <c r="Z116" i="45" s="1"/>
  <c r="AC116" s="1"/>
  <c r="Y44" i="38"/>
  <c r="AB44" s="1"/>
  <c r="Z52" i="45" s="1"/>
  <c r="AC52" s="1"/>
  <c r="Y35" i="38"/>
  <c r="AB35" s="1"/>
  <c r="Z43" i="45" s="1"/>
  <c r="AC43" s="1"/>
  <c r="Y17" i="38"/>
  <c r="AB17" s="1"/>
  <c r="Z25" i="45" s="1"/>
  <c r="AC25" s="1"/>
  <c r="Y107" i="37"/>
  <c r="AB107" s="1"/>
  <c r="Q115" i="45" s="1"/>
  <c r="Y77" i="37"/>
  <c r="AB77" s="1"/>
  <c r="Q85" i="45" s="1"/>
  <c r="Y103" i="33"/>
  <c r="AB103" s="1"/>
  <c r="F111" i="45" s="1"/>
  <c r="Y38" i="38"/>
  <c r="AB38" s="1"/>
  <c r="Z46" i="45" s="1"/>
  <c r="AC46" s="1"/>
  <c r="AA52" i="31"/>
  <c r="AA36"/>
  <c r="Y26" i="38"/>
  <c r="AB26" s="1"/>
  <c r="Z34" i="45" s="1"/>
  <c r="AC34" s="1"/>
  <c r="Y92" i="33"/>
  <c r="AB92" s="1"/>
  <c r="Y46"/>
  <c r="AB46" s="1"/>
  <c r="F54" i="45" s="1"/>
  <c r="Y66" i="33"/>
  <c r="AB66" s="1"/>
  <c r="F74" i="45" s="1"/>
  <c r="Y48" i="33"/>
  <c r="AB48" s="1"/>
  <c r="F56" i="45" s="1"/>
  <c r="Y15" i="33"/>
  <c r="AB15" s="1"/>
  <c r="F23" i="45" s="1"/>
  <c r="Y94" i="33"/>
  <c r="AB94" s="1"/>
  <c r="F102" i="45" s="1"/>
  <c r="Y54" i="33"/>
  <c r="AB54" s="1"/>
  <c r="F62" i="45" s="1"/>
  <c r="Y40" i="33"/>
  <c r="AB40" s="1"/>
  <c r="F48" i="45" s="1"/>
  <c r="W31"/>
  <c r="BA18"/>
  <c r="Y9" i="38"/>
  <c r="AB9" s="1"/>
  <c r="Z17" i="45" s="1"/>
  <c r="AT66"/>
  <c r="AU66" s="1"/>
  <c r="L66"/>
  <c r="M66" s="1"/>
  <c r="F19"/>
  <c r="Y11" i="38"/>
  <c r="AB11" s="1"/>
  <c r="Z19" i="45" s="1"/>
  <c r="Y12" i="38"/>
  <c r="AB12" s="1"/>
  <c r="Z20" i="45" s="1"/>
  <c r="AC20" s="1"/>
  <c r="Y9" i="31"/>
  <c r="AB9" s="1"/>
  <c r="W17" i="45" s="1"/>
  <c r="W21" i="48" s="1"/>
  <c r="AX66" i="45"/>
  <c r="AC66"/>
  <c r="Y11" i="31"/>
  <c r="AB11" s="1"/>
  <c r="W19" i="45" s="1"/>
  <c r="Z9" i="37"/>
  <c r="Y9"/>
  <c r="AA22"/>
  <c r="Y14"/>
  <c r="AB14" s="1"/>
  <c r="Q22" i="45" s="1"/>
  <c r="AB16" i="37"/>
  <c r="Q24" i="45" s="1"/>
  <c r="AA18" i="37"/>
  <c r="Z10"/>
  <c r="AB12"/>
  <c r="Q20" i="45" s="1"/>
  <c r="Y17" i="37"/>
  <c r="AB17" s="1"/>
  <c r="Q25" i="45" s="1"/>
  <c r="Y10" i="38"/>
  <c r="AB10" s="1"/>
  <c r="Z18" i="45" s="1"/>
  <c r="Y10" i="31"/>
  <c r="AB10" s="1"/>
  <c r="W18" i="45" s="1"/>
  <c r="Y10" i="40"/>
  <c r="AB10" s="1"/>
  <c r="I18" i="45" s="1"/>
  <c r="Z18" i="51" s="1"/>
  <c r="Y10" i="33"/>
  <c r="AB10" s="1"/>
  <c r="F18" i="45" s="1"/>
  <c r="AA10" i="33"/>
  <c r="AB18" i="37"/>
  <c r="Q26" i="45" s="1"/>
  <c r="AT100"/>
  <c r="AU100" s="1"/>
  <c r="L100"/>
  <c r="M100" s="1"/>
  <c r="AT92"/>
  <c r="AU92" s="1"/>
  <c r="L92"/>
  <c r="M92" s="1"/>
  <c r="AT90"/>
  <c r="AU90" s="1"/>
  <c r="L90"/>
  <c r="M90" s="1"/>
  <c r="AT84"/>
  <c r="AU84" s="1"/>
  <c r="L84"/>
  <c r="M84" s="1"/>
  <c r="AT82"/>
  <c r="AU82" s="1"/>
  <c r="L82"/>
  <c r="M82" s="1"/>
  <c r="AT76"/>
  <c r="AU76" s="1"/>
  <c r="L76"/>
  <c r="M76" s="1"/>
  <c r="AT68"/>
  <c r="AU68" s="1"/>
  <c r="L68"/>
  <c r="M68" s="1"/>
  <c r="AT60"/>
  <c r="AU60" s="1"/>
  <c r="AT52"/>
  <c r="AU52" s="1"/>
  <c r="L52"/>
  <c r="M52" s="1"/>
  <c r="AT44"/>
  <c r="AU44" s="1"/>
  <c r="L44"/>
  <c r="M44" s="1"/>
  <c r="AT99"/>
  <c r="AU99" s="1"/>
  <c r="L99"/>
  <c r="M99" s="1"/>
  <c r="AT91"/>
  <c r="AU91" s="1"/>
  <c r="L91"/>
  <c r="M91" s="1"/>
  <c r="AT83"/>
  <c r="AU83" s="1"/>
  <c r="L83"/>
  <c r="M83" s="1"/>
  <c r="AT75"/>
  <c r="AU75" s="1"/>
  <c r="L75"/>
  <c r="M75" s="1"/>
  <c r="AT67"/>
  <c r="AU67" s="1"/>
  <c r="L67"/>
  <c r="M67" s="1"/>
  <c r="AT59"/>
  <c r="AU59" s="1"/>
  <c r="L59"/>
  <c r="M59" s="1"/>
  <c r="AT51"/>
  <c r="AU51" s="1"/>
  <c r="L51"/>
  <c r="M51" s="1"/>
  <c r="AT43"/>
  <c r="AU43" s="1"/>
  <c r="L43"/>
  <c r="M43" s="1"/>
  <c r="AT35"/>
  <c r="AU35" s="1"/>
  <c r="L35"/>
  <c r="M35" s="1"/>
  <c r="AT27"/>
  <c r="AU27" s="1"/>
  <c r="L27"/>
  <c r="M27" s="1"/>
  <c r="AT19"/>
  <c r="AU19" s="1"/>
  <c r="L19"/>
  <c r="M19" s="1"/>
  <c r="AT104"/>
  <c r="AU104" s="1"/>
  <c r="L104"/>
  <c r="M104" s="1"/>
  <c r="AT96"/>
  <c r="AU96" s="1"/>
  <c r="L96"/>
  <c r="M96" s="1"/>
  <c r="AT88"/>
  <c r="AU88" s="1"/>
  <c r="AT86"/>
  <c r="AU86" s="1"/>
  <c r="AT80"/>
  <c r="AU80" s="1"/>
  <c r="L80"/>
  <c r="M80" s="1"/>
  <c r="AT78"/>
  <c r="AU78" s="1"/>
  <c r="AT72"/>
  <c r="AU72" s="1"/>
  <c r="L72"/>
  <c r="M72" s="1"/>
  <c r="AT70"/>
  <c r="AU70" s="1"/>
  <c r="AT64"/>
  <c r="AU64" s="1"/>
  <c r="L64"/>
  <c r="M64" s="1"/>
  <c r="AT46"/>
  <c r="AU46" s="1"/>
  <c r="L46"/>
  <c r="M46" s="1"/>
  <c r="AT40"/>
  <c r="AU40" s="1"/>
  <c r="L40"/>
  <c r="M40" s="1"/>
  <c r="AT103"/>
  <c r="AU103" s="1"/>
  <c r="L103"/>
  <c r="M103" s="1"/>
  <c r="AT95"/>
  <c r="AU95" s="1"/>
  <c r="AT87"/>
  <c r="AU87" s="1"/>
  <c r="AT79"/>
  <c r="AU79" s="1"/>
  <c r="AT71"/>
  <c r="AU71" s="1"/>
  <c r="L71"/>
  <c r="M71" s="1"/>
  <c r="AT63"/>
  <c r="AU63" s="1"/>
  <c r="L63"/>
  <c r="M63" s="1"/>
  <c r="AT55"/>
  <c r="AU55" s="1"/>
  <c r="L55"/>
  <c r="M55" s="1"/>
  <c r="AT47"/>
  <c r="AU47" s="1"/>
  <c r="L47"/>
  <c r="M47" s="1"/>
  <c r="AT112"/>
  <c r="AU112" s="1"/>
  <c r="L112"/>
  <c r="M112" s="1"/>
  <c r="AT108"/>
  <c r="AU108" s="1"/>
  <c r="L108"/>
  <c r="M108" s="1"/>
  <c r="AT116"/>
  <c r="AU116" s="1"/>
  <c r="L116"/>
  <c r="M116" s="1"/>
  <c r="AT30"/>
  <c r="AU30" s="1"/>
  <c r="L30"/>
  <c r="M30" s="1"/>
  <c r="AT21"/>
  <c r="AU21" s="1"/>
  <c r="L21"/>
  <c r="M21" s="1"/>
  <c r="AT107"/>
  <c r="AU107" s="1"/>
  <c r="L107"/>
  <c r="M107" s="1"/>
  <c r="AT24"/>
  <c r="AU24" s="1"/>
  <c r="L24"/>
  <c r="M24" s="1"/>
  <c r="AT25"/>
  <c r="AU25" s="1"/>
  <c r="L25"/>
  <c r="M25" s="1"/>
  <c r="AT39"/>
  <c r="AU39" s="1"/>
  <c r="L39"/>
  <c r="M39" s="1"/>
  <c r="AT33"/>
  <c r="AU33" s="1"/>
  <c r="L33"/>
  <c r="M33" s="1"/>
  <c r="AT36"/>
  <c r="AU36" s="1"/>
  <c r="L36"/>
  <c r="M36" s="1"/>
  <c r="AT110"/>
  <c r="AU110" s="1"/>
  <c r="L110"/>
  <c r="M110" s="1"/>
  <c r="AT114"/>
  <c r="AU114" s="1"/>
  <c r="AT28"/>
  <c r="AU28" s="1"/>
  <c r="L28"/>
  <c r="M28" s="1"/>
  <c r="W17" i="48"/>
  <c r="L17" i="45"/>
  <c r="W18" i="51"/>
  <c r="AT17" i="45"/>
  <c r="AT31"/>
  <c r="AU31" s="1"/>
  <c r="L31"/>
  <c r="M31" s="1"/>
  <c r="AT41"/>
  <c r="AU41" s="1"/>
  <c r="AT45"/>
  <c r="AU45" s="1"/>
  <c r="AT49"/>
  <c r="AU49" s="1"/>
  <c r="L49"/>
  <c r="M49" s="1"/>
  <c r="AT53"/>
  <c r="AU53" s="1"/>
  <c r="AT57"/>
  <c r="AU57" s="1"/>
  <c r="L57"/>
  <c r="M57" s="1"/>
  <c r="AT61"/>
  <c r="AU61" s="1"/>
  <c r="AT65"/>
  <c r="AU65" s="1"/>
  <c r="L65"/>
  <c r="M65" s="1"/>
  <c r="AT69"/>
  <c r="AU69" s="1"/>
  <c r="L69"/>
  <c r="M69" s="1"/>
  <c r="AT73"/>
  <c r="AU73" s="1"/>
  <c r="L73"/>
  <c r="M73" s="1"/>
  <c r="AT77"/>
  <c r="AU77" s="1"/>
  <c r="AT81"/>
  <c r="AU81" s="1"/>
  <c r="L81"/>
  <c r="M81" s="1"/>
  <c r="AT85"/>
  <c r="AU85" s="1"/>
  <c r="L85"/>
  <c r="M85" s="1"/>
  <c r="AT89"/>
  <c r="AU89" s="1"/>
  <c r="AT93"/>
  <c r="AU93" s="1"/>
  <c r="L93"/>
  <c r="M93" s="1"/>
  <c r="AT97"/>
  <c r="AU97" s="1"/>
  <c r="L97"/>
  <c r="M97" s="1"/>
  <c r="AT101"/>
  <c r="AU101" s="1"/>
  <c r="L101"/>
  <c r="M101" s="1"/>
  <c r="AT105"/>
  <c r="AU105" s="1"/>
  <c r="L105"/>
  <c r="M105" s="1"/>
  <c r="AT109"/>
  <c r="AU109" s="1"/>
  <c r="L109"/>
  <c r="M109" s="1"/>
  <c r="AT113"/>
  <c r="AU113" s="1"/>
  <c r="L113"/>
  <c r="M113" s="1"/>
  <c r="AT29"/>
  <c r="AU29" s="1"/>
  <c r="L29"/>
  <c r="M29" s="1"/>
  <c r="AT26"/>
  <c r="AU26" s="1"/>
  <c r="L26"/>
  <c r="M26" s="1"/>
  <c r="AT22"/>
  <c r="AU22" s="1"/>
  <c r="L22"/>
  <c r="M22" s="1"/>
  <c r="AT20"/>
  <c r="AU20" s="1"/>
  <c r="L20"/>
  <c r="M20" s="1"/>
  <c r="AX41"/>
  <c r="AX31"/>
  <c r="AX113"/>
  <c r="AC113"/>
  <c r="AX97"/>
  <c r="AC97"/>
  <c r="AX43"/>
  <c r="AX81"/>
  <c r="AC81"/>
  <c r="AX73"/>
  <c r="AX57"/>
  <c r="AX37"/>
  <c r="AC37"/>
  <c r="AX105"/>
  <c r="AC105"/>
  <c r="AX69"/>
  <c r="AC69"/>
  <c r="AX28"/>
  <c r="AC28"/>
  <c r="AX103"/>
  <c r="AC103"/>
  <c r="AX84"/>
  <c r="AX49"/>
  <c r="AC49"/>
  <c r="AX116"/>
  <c r="AX78"/>
  <c r="AC78"/>
  <c r="AX47"/>
  <c r="AC47"/>
  <c r="AX59"/>
  <c r="AX74"/>
  <c r="AX101"/>
  <c r="AC101"/>
  <c r="AX25"/>
  <c r="AX23"/>
  <c r="AX21"/>
  <c r="AC21"/>
  <c r="AX77"/>
  <c r="AX29"/>
  <c r="AC29"/>
  <c r="AX106"/>
  <c r="AC106"/>
  <c r="AX79"/>
  <c r="AX71"/>
  <c r="AX56"/>
  <c r="AC56"/>
  <c r="AX108"/>
  <c r="AC108"/>
  <c r="AX68"/>
  <c r="AX30"/>
  <c r="AX110"/>
  <c r="AC110"/>
  <c r="AX83"/>
  <c r="AC83"/>
  <c r="AX36"/>
  <c r="AC36"/>
  <c r="AX89"/>
  <c r="AC89"/>
  <c r="AX42"/>
  <c r="AC42"/>
  <c r="AX98"/>
  <c r="AC98"/>
  <c r="AX85"/>
  <c r="AC85"/>
  <c r="AX114"/>
  <c r="AC114"/>
  <c r="AX32"/>
  <c r="AC32"/>
  <c r="AX72"/>
  <c r="AC72"/>
  <c r="AX111"/>
  <c r="AC111"/>
  <c r="AX94"/>
  <c r="AC94"/>
  <c r="AX104"/>
  <c r="AC104"/>
  <c r="AX70"/>
  <c r="AC70"/>
  <c r="AX55"/>
  <c r="AC55"/>
  <c r="AX82"/>
  <c r="AX109"/>
  <c r="AC109"/>
  <c r="AX86"/>
  <c r="AC86"/>
  <c r="AX51"/>
  <c r="AC51"/>
  <c r="AX35"/>
  <c r="AX24"/>
  <c r="AC24"/>
  <c r="AX20"/>
  <c r="AX48"/>
  <c r="AC48"/>
  <c r="AX64"/>
  <c r="AC64"/>
  <c r="AX27"/>
  <c r="AX34"/>
  <c r="AX87"/>
  <c r="AC87"/>
  <c r="AX75"/>
  <c r="AC75"/>
  <c r="AX67"/>
  <c r="AX40"/>
  <c r="AC40"/>
  <c r="AX80"/>
  <c r="AX46"/>
  <c r="AX65"/>
  <c r="AC65"/>
  <c r="AX76"/>
  <c r="AX39"/>
  <c r="AX63"/>
  <c r="AC63"/>
  <c r="AX90"/>
  <c r="AC90"/>
  <c r="AB27" i="37"/>
  <c r="Q35" i="45" s="1"/>
  <c r="AB10" i="37"/>
  <c r="Q18" i="45" s="1"/>
  <c r="AB11" i="37"/>
  <c r="Q19" i="45" s="1"/>
  <c r="AB22" i="37"/>
  <c r="Q30" i="45" s="1"/>
  <c r="AB20" i="37"/>
  <c r="Q28" i="45" s="1"/>
  <c r="AB31" i="37"/>
  <c r="Q39" i="45" s="1"/>
  <c r="AB29" i="37"/>
  <c r="Q37" i="45" s="1"/>
  <c r="AB15" i="37"/>
  <c r="Q23" i="45" s="1"/>
  <c r="AB13" i="37"/>
  <c r="Q21" i="45" s="1"/>
  <c r="AB21" i="37"/>
  <c r="Q29" i="45" s="1"/>
  <c r="AB19" i="37"/>
  <c r="Q27" i="45" s="1"/>
  <c r="AB9" i="37"/>
  <c r="Q17" i="45" s="1"/>
  <c r="AA20" i="51" s="1"/>
  <c r="AA26" s="1"/>
  <c r="C208" i="24"/>
  <c r="C206"/>
  <c r="C204"/>
  <c r="C202"/>
  <c r="C200"/>
  <c r="C198"/>
  <c r="C196"/>
  <c r="C194"/>
  <c r="C192"/>
  <c r="C190"/>
  <c r="C188"/>
  <c r="C186"/>
  <c r="C184"/>
  <c r="C182"/>
  <c r="C180"/>
  <c r="C178"/>
  <c r="C176"/>
  <c r="C174"/>
  <c r="C172"/>
  <c r="C170"/>
  <c r="C168"/>
  <c r="C166"/>
  <c r="C164"/>
  <c r="C162"/>
  <c r="C160"/>
  <c r="C158"/>
  <c r="C156"/>
  <c r="C154"/>
  <c r="C152"/>
  <c r="C150"/>
  <c r="C148"/>
  <c r="C146"/>
  <c r="C144"/>
  <c r="C142"/>
  <c r="C140"/>
  <c r="C138"/>
  <c r="C136"/>
  <c r="C134"/>
  <c r="C132"/>
  <c r="C130"/>
  <c r="C128"/>
  <c r="C126"/>
  <c r="C124"/>
  <c r="C122"/>
  <c r="C120"/>
  <c r="C118"/>
  <c r="C116"/>
  <c r="C114"/>
  <c r="C112"/>
  <c r="C110"/>
  <c r="C108"/>
  <c r="AT105"/>
  <c r="C106"/>
  <c r="C104"/>
  <c r="C102"/>
  <c r="C100"/>
  <c r="C98"/>
  <c r="C96"/>
  <c r="C94"/>
  <c r="C92"/>
  <c r="C90"/>
  <c r="C88"/>
  <c r="C86"/>
  <c r="C84"/>
  <c r="C82"/>
  <c r="C80"/>
  <c r="C78"/>
  <c r="C76"/>
  <c r="C74"/>
  <c r="C72"/>
  <c r="C70"/>
  <c r="C68"/>
  <c r="C66"/>
  <c r="C64"/>
  <c r="C62"/>
  <c r="C60"/>
  <c r="C58"/>
  <c r="C56"/>
  <c r="C54"/>
  <c r="C52"/>
  <c r="C50"/>
  <c r="C48"/>
  <c r="C46"/>
  <c r="C44"/>
  <c r="C42"/>
  <c r="C40"/>
  <c r="C38"/>
  <c r="C36"/>
  <c r="C34"/>
  <c r="C32"/>
  <c r="C30"/>
  <c r="C28"/>
  <c r="C26"/>
  <c r="C24"/>
  <c r="C22"/>
  <c r="C20"/>
  <c r="C18"/>
  <c r="C16"/>
  <c r="C12"/>
  <c r="AT209"/>
  <c r="AT208"/>
  <c r="AZ116" i="45" s="1"/>
  <c r="AT207" i="24"/>
  <c r="AT206"/>
  <c r="AZ115" i="45" s="1"/>
  <c r="AT205" i="24"/>
  <c r="AU204" s="1"/>
  <c r="AE114" i="45" s="1"/>
  <c r="AT204" i="24"/>
  <c r="AZ114" i="45" s="1"/>
  <c r="AT203" i="24"/>
  <c r="AT202"/>
  <c r="AT201"/>
  <c r="AT200"/>
  <c r="AZ112" i="45" s="1"/>
  <c r="AT199" i="24"/>
  <c r="AT198"/>
  <c r="AZ111" i="45" s="1"/>
  <c r="AT197" i="24"/>
  <c r="AT196"/>
  <c r="AZ110" i="45" s="1"/>
  <c r="AT195" i="24"/>
  <c r="AT194"/>
  <c r="AZ109" i="45" s="1"/>
  <c r="AT193" i="24"/>
  <c r="AT192"/>
  <c r="AZ108" i="45" s="1"/>
  <c r="AT191" i="24"/>
  <c r="AT190"/>
  <c r="AZ107" i="45" s="1"/>
  <c r="AT189" i="24"/>
  <c r="AT188"/>
  <c r="AZ106" i="45" s="1"/>
  <c r="AT187" i="24"/>
  <c r="AT186"/>
  <c r="AT185"/>
  <c r="AT184"/>
  <c r="AZ104" i="45" s="1"/>
  <c r="AT183" i="24"/>
  <c r="AT182"/>
  <c r="AT181"/>
  <c r="AT180"/>
  <c r="AZ102" i="45" s="1"/>
  <c r="AT179" i="24"/>
  <c r="AT178"/>
  <c r="AT177"/>
  <c r="AT176"/>
  <c r="AZ100" i="45" s="1"/>
  <c r="AT175" i="24"/>
  <c r="AT174"/>
  <c r="AT173"/>
  <c r="AT172"/>
  <c r="AZ98" i="45" s="1"/>
  <c r="AT171" i="24"/>
  <c r="AT170"/>
  <c r="AT169"/>
  <c r="AT168"/>
  <c r="AZ96" i="45" s="1"/>
  <c r="AT167" i="24"/>
  <c r="AT166"/>
  <c r="AZ95" i="45" s="1"/>
  <c r="AT165" i="24"/>
  <c r="AT164"/>
  <c r="AT163"/>
  <c r="AT162"/>
  <c r="AZ93" i="45" s="1"/>
  <c r="AT161" i="24"/>
  <c r="AT160"/>
  <c r="AZ92" i="45" s="1"/>
  <c r="AT159" i="24"/>
  <c r="AT158"/>
  <c r="AZ91" i="45" s="1"/>
  <c r="AT157" i="24"/>
  <c r="AT156"/>
  <c r="AZ90" i="45" s="1"/>
  <c r="AT155" i="24"/>
  <c r="AT154"/>
  <c r="AT153"/>
  <c r="AT152"/>
  <c r="AZ88" i="45" s="1"/>
  <c r="AT151" i="24"/>
  <c r="AT150"/>
  <c r="AZ87" i="45" s="1"/>
  <c r="AT149" i="24"/>
  <c r="AT148"/>
  <c r="AT147"/>
  <c r="AT146"/>
  <c r="AZ85" i="45" s="1"/>
  <c r="AT145" i="24"/>
  <c r="AT144"/>
  <c r="AZ84" i="45" s="1"/>
  <c r="AT143" i="24"/>
  <c r="AT142"/>
  <c r="AZ83" i="45" s="1"/>
  <c r="AT141" i="24"/>
  <c r="AT140"/>
  <c r="AZ82" i="45" s="1"/>
  <c r="AT139" i="24"/>
  <c r="AT138"/>
  <c r="AT137"/>
  <c r="AT136"/>
  <c r="AZ80" i="45" s="1"/>
  <c r="AT135" i="24"/>
  <c r="AT134"/>
  <c r="AZ79" i="45" s="1"/>
  <c r="AT133" i="24"/>
  <c r="AT132"/>
  <c r="AZ78" i="45" s="1"/>
  <c r="AT131" i="24"/>
  <c r="AT130"/>
  <c r="AZ77" i="45" s="1"/>
  <c r="AT129" i="24"/>
  <c r="AT128"/>
  <c r="AZ76" i="45" s="1"/>
  <c r="AT127" i="24"/>
  <c r="AT126"/>
  <c r="AZ75" i="45" s="1"/>
  <c r="AT125" i="24"/>
  <c r="AT124"/>
  <c r="AZ74" i="45" s="1"/>
  <c r="AT123" i="24"/>
  <c r="AT122"/>
  <c r="AZ73" i="45" s="1"/>
  <c r="AT121" i="24"/>
  <c r="AT120"/>
  <c r="AZ72" i="45" s="1"/>
  <c r="AT119" i="24"/>
  <c r="AT118"/>
  <c r="AT117"/>
  <c r="AT116"/>
  <c r="AZ70" i="45" s="1"/>
  <c r="AT115" i="24"/>
  <c r="AT114"/>
  <c r="AT113"/>
  <c r="AT112"/>
  <c r="AZ68" i="45" s="1"/>
  <c r="AT111" i="24"/>
  <c r="AT110"/>
  <c r="AT109"/>
  <c r="AT108"/>
  <c r="AZ66" i="45" s="1"/>
  <c r="AT107" i="24"/>
  <c r="AT106"/>
  <c r="AT104"/>
  <c r="AZ64" i="45" s="1"/>
  <c r="AT103" i="24"/>
  <c r="AT102"/>
  <c r="AZ63" i="45" s="1"/>
  <c r="AT101" i="24"/>
  <c r="AU100" s="1"/>
  <c r="AE62" i="45" s="1"/>
  <c r="AT100" i="24"/>
  <c r="AZ62" i="45" s="1"/>
  <c r="AT99" i="24"/>
  <c r="AT98"/>
  <c r="AT97"/>
  <c r="AU96" s="1"/>
  <c r="AE60" i="45" s="1"/>
  <c r="AT96" i="24"/>
  <c r="AZ60" i="45" s="1"/>
  <c r="AT95" i="24"/>
  <c r="AT94"/>
  <c r="AZ59" i="45" s="1"/>
  <c r="AT93" i="24"/>
  <c r="AT92"/>
  <c r="AT91"/>
  <c r="AT90"/>
  <c r="AZ57" i="45" s="1"/>
  <c r="AT89" i="24"/>
  <c r="AT88"/>
  <c r="AZ56" i="45" s="1"/>
  <c r="AT87" i="24"/>
  <c r="AT86"/>
  <c r="AZ55" i="45" s="1"/>
  <c r="AT85" i="24"/>
  <c r="AT84"/>
  <c r="AZ54" i="45" s="1"/>
  <c r="AT83" i="24"/>
  <c r="AT82"/>
  <c r="AT81"/>
  <c r="AT80"/>
  <c r="AZ52" i="45" s="1"/>
  <c r="AT79" i="24"/>
  <c r="AT78"/>
  <c r="AZ51" i="45" s="1"/>
  <c r="AT77" i="24"/>
  <c r="AT76"/>
  <c r="AT75"/>
  <c r="AT74"/>
  <c r="AZ49" i="45" s="1"/>
  <c r="AT73" i="24"/>
  <c r="AU72"/>
  <c r="AE48" i="45" s="1"/>
  <c r="AT72" i="24"/>
  <c r="AZ48" i="45" s="1"/>
  <c r="AT71" i="24"/>
  <c r="AT70"/>
  <c r="AZ47" i="45" s="1"/>
  <c r="AT69" i="24"/>
  <c r="AU68" s="1"/>
  <c r="AE46" i="45" s="1"/>
  <c r="AT68" i="24"/>
  <c r="AZ46" i="45" s="1"/>
  <c r="AT67" i="24"/>
  <c r="AT66"/>
  <c r="AT65"/>
  <c r="AU64" s="1"/>
  <c r="AE44" i="45" s="1"/>
  <c r="AT64" i="24"/>
  <c r="AZ44" i="45" s="1"/>
  <c r="AT63" i="24"/>
  <c r="AT62"/>
  <c r="AZ43" i="45" s="1"/>
  <c r="AT61" i="24"/>
  <c r="AT60"/>
  <c r="AT59"/>
  <c r="AT58"/>
  <c r="AZ41" i="45" s="1"/>
  <c r="AT57" i="24"/>
  <c r="AT56"/>
  <c r="AZ40" i="45" s="1"/>
  <c r="AT55" i="24"/>
  <c r="AT54"/>
  <c r="AZ39" i="45" s="1"/>
  <c r="AT53" i="24"/>
  <c r="AT52"/>
  <c r="AZ38" i="45" s="1"/>
  <c r="AT51" i="24"/>
  <c r="AT50"/>
  <c r="AT49"/>
  <c r="AT48"/>
  <c r="AZ36" i="45" s="1"/>
  <c r="AT47" i="24"/>
  <c r="AT46"/>
  <c r="AZ35" i="45" s="1"/>
  <c r="AT45" i="24"/>
  <c r="AT44"/>
  <c r="AT43"/>
  <c r="AT42"/>
  <c r="AZ33" i="45" s="1"/>
  <c r="AT41" i="24"/>
  <c r="AT40"/>
  <c r="AZ32" i="45" s="1"/>
  <c r="AT39" i="24"/>
  <c r="AT38"/>
  <c r="AZ31" i="45" s="1"/>
  <c r="AT37" i="24"/>
  <c r="AT36"/>
  <c r="AZ30" i="45" s="1"/>
  <c r="AT35" i="24"/>
  <c r="AT34"/>
  <c r="AZ29" i="45" s="1"/>
  <c r="AT33" i="24"/>
  <c r="AT32"/>
  <c r="AZ28" i="45" s="1"/>
  <c r="AT31" i="24"/>
  <c r="AT30"/>
  <c r="AZ27" i="45" s="1"/>
  <c r="AT29" i="24"/>
  <c r="AT28"/>
  <c r="AZ26" i="45" s="1"/>
  <c r="AT27" i="24"/>
  <c r="AT26"/>
  <c r="AZ25" i="45" s="1"/>
  <c r="AT25" i="24"/>
  <c r="AT24"/>
  <c r="AZ24" i="45" s="1"/>
  <c r="AT23" i="24"/>
  <c r="AT22"/>
  <c r="AZ23" i="45" s="1"/>
  <c r="AT21" i="24"/>
  <c r="AT20"/>
  <c r="AZ22" i="45" s="1"/>
  <c r="AT19" i="24"/>
  <c r="AT18"/>
  <c r="AZ21" i="45" s="1"/>
  <c r="AT17" i="24"/>
  <c r="AT16"/>
  <c r="AZ20" i="45" s="1"/>
  <c r="AT15" i="24"/>
  <c r="AT14"/>
  <c r="AZ19" i="45" s="1"/>
  <c r="AT13" i="24"/>
  <c r="AU12" s="1"/>
  <c r="AE18" i="45" s="1"/>
  <c r="AF18" s="1"/>
  <c r="C10" i="24"/>
  <c r="AS4"/>
  <c r="AT10"/>
  <c r="AZ17" i="45" s="1"/>
  <c r="W4" i="24"/>
  <c r="D4"/>
  <c r="J41" i="21"/>
  <c r="J39"/>
  <c r="J37"/>
  <c r="H37"/>
  <c r="F41"/>
  <c r="G39"/>
  <c r="E39"/>
  <c r="E37"/>
  <c r="E35"/>
  <c r="H32"/>
  <c r="L88" i="45" l="1"/>
  <c r="M88" s="1"/>
  <c r="L70"/>
  <c r="M70" s="1"/>
  <c r="AC31"/>
  <c r="AF114"/>
  <c r="AT102"/>
  <c r="AU102" s="1"/>
  <c r="L102"/>
  <c r="M102" s="1"/>
  <c r="AT54"/>
  <c r="AU54" s="1"/>
  <c r="L54"/>
  <c r="M54" s="1"/>
  <c r="L115"/>
  <c r="M115" s="1"/>
  <c r="AT115"/>
  <c r="AU115" s="1"/>
  <c r="L48"/>
  <c r="M48" s="1"/>
  <c r="AT48"/>
  <c r="AU48" s="1"/>
  <c r="L56"/>
  <c r="M56" s="1"/>
  <c r="AT56"/>
  <c r="AU56" s="1"/>
  <c r="L111"/>
  <c r="M111" s="1"/>
  <c r="AT111"/>
  <c r="AU111" s="1"/>
  <c r="AT106"/>
  <c r="AU106" s="1"/>
  <c r="L106"/>
  <c r="M106" s="1"/>
  <c r="AX33"/>
  <c r="AC33"/>
  <c r="L38"/>
  <c r="M38" s="1"/>
  <c r="AT38"/>
  <c r="AU38" s="1"/>
  <c r="AC112"/>
  <c r="AX112"/>
  <c r="AC99"/>
  <c r="AX99"/>
  <c r="AC58"/>
  <c r="AX58"/>
  <c r="AX60"/>
  <c r="AC60"/>
  <c r="AT62"/>
  <c r="AU62" s="1"/>
  <c r="L62"/>
  <c r="M62" s="1"/>
  <c r="AT74"/>
  <c r="AU74" s="1"/>
  <c r="L74"/>
  <c r="M74" s="1"/>
  <c r="L50"/>
  <c r="M50" s="1"/>
  <c r="AT50"/>
  <c r="AU50" s="1"/>
  <c r="AC88"/>
  <c r="AX88"/>
  <c r="AX93"/>
  <c r="AC93"/>
  <c r="L37"/>
  <c r="M37" s="1"/>
  <c r="AT37"/>
  <c r="AU37" s="1"/>
  <c r="AC45"/>
  <c r="AX45"/>
  <c r="AX107"/>
  <c r="AC107"/>
  <c r="AX96"/>
  <c r="AC96"/>
  <c r="AX91"/>
  <c r="AC91"/>
  <c r="AT98"/>
  <c r="AU98" s="1"/>
  <c r="L98"/>
  <c r="M98" s="1"/>
  <c r="AC54"/>
  <c r="AX54"/>
  <c r="AT34"/>
  <c r="AU34" s="1"/>
  <c r="L34"/>
  <c r="M34" s="1"/>
  <c r="AX26"/>
  <c r="AC26"/>
  <c r="AX115"/>
  <c r="AC115"/>
  <c r="AC95"/>
  <c r="AX95"/>
  <c r="L23"/>
  <c r="M23" s="1"/>
  <c r="AT23"/>
  <c r="AU23" s="1"/>
  <c r="L58"/>
  <c r="M58" s="1"/>
  <c r="AT58"/>
  <c r="AU58" s="1"/>
  <c r="AT94"/>
  <c r="AU94" s="1"/>
  <c r="L94"/>
  <c r="M94" s="1"/>
  <c r="AT32"/>
  <c r="AU32" s="1"/>
  <c r="L32"/>
  <c r="M32" s="1"/>
  <c r="AX100"/>
  <c r="AC100"/>
  <c r="AX50"/>
  <c r="AC50"/>
  <c r="AX92"/>
  <c r="AC92"/>
  <c r="AX61"/>
  <c r="AC61"/>
  <c r="AX38"/>
  <c r="AC38"/>
  <c r="AX102"/>
  <c r="AC102"/>
  <c r="BA20"/>
  <c r="BA22"/>
  <c r="BA24"/>
  <c r="BA26"/>
  <c r="BA28"/>
  <c r="BA30"/>
  <c r="BA32"/>
  <c r="AU44" i="24"/>
  <c r="AE34" i="45" s="1"/>
  <c r="AZ34"/>
  <c r="BA36"/>
  <c r="BA38"/>
  <c r="BA40"/>
  <c r="BA49"/>
  <c r="BA51"/>
  <c r="AU82" i="24"/>
  <c r="AE53" i="45" s="1"/>
  <c r="AZ53"/>
  <c r="BA55"/>
  <c r="AF60"/>
  <c r="AF62"/>
  <c r="AU106" i="24"/>
  <c r="AE65" i="45" s="1"/>
  <c r="AZ65"/>
  <c r="AU110" i="24"/>
  <c r="AE67" i="45" s="1"/>
  <c r="AZ67"/>
  <c r="AU114" i="24"/>
  <c r="AE69" i="45" s="1"/>
  <c r="AZ69"/>
  <c r="AU118" i="24"/>
  <c r="AE71" i="45" s="1"/>
  <c r="AZ71"/>
  <c r="BA73"/>
  <c r="BA75"/>
  <c r="BA77"/>
  <c r="BA79"/>
  <c r="AU138" i="24"/>
  <c r="AE81" i="45" s="1"/>
  <c r="AZ81"/>
  <c r="BA83"/>
  <c r="AU152" i="24"/>
  <c r="AE88" i="45" s="1"/>
  <c r="AU156" i="24"/>
  <c r="AE90" i="45" s="1"/>
  <c r="AU160" i="24"/>
  <c r="AE92" i="45" s="1"/>
  <c r="AU164" i="24"/>
  <c r="AE94" i="45" s="1"/>
  <c r="AZ94"/>
  <c r="BA96"/>
  <c r="BA98"/>
  <c r="BA100"/>
  <c r="BA102"/>
  <c r="BA104"/>
  <c r="BA106"/>
  <c r="BA108"/>
  <c r="BA110"/>
  <c r="BA112"/>
  <c r="BA114"/>
  <c r="AU48" i="24"/>
  <c r="AE36" i="45" s="1"/>
  <c r="AU52" i="24"/>
  <c r="AE38" i="45" s="1"/>
  <c r="AU56" i="24"/>
  <c r="AE40" i="45" s="1"/>
  <c r="AU60" i="24"/>
  <c r="AE42" i="45" s="1"/>
  <c r="AZ42"/>
  <c r="BA44"/>
  <c r="BA46"/>
  <c r="BA48"/>
  <c r="BA57"/>
  <c r="BA59"/>
  <c r="AU98" i="24"/>
  <c r="AE61" i="45" s="1"/>
  <c r="AZ61"/>
  <c r="BA63"/>
  <c r="BA85"/>
  <c r="BA87"/>
  <c r="AU154" i="24"/>
  <c r="AE89" i="45" s="1"/>
  <c r="AZ89"/>
  <c r="BA91"/>
  <c r="AU168" i="24"/>
  <c r="AE96" i="45" s="1"/>
  <c r="BA116"/>
  <c r="X17" i="46"/>
  <c r="Z17" i="48"/>
  <c r="Z23"/>
  <c r="X23" i="46"/>
  <c r="BA19" i="45"/>
  <c r="BA21"/>
  <c r="BA23"/>
  <c r="BA25"/>
  <c r="BA27"/>
  <c r="BA29"/>
  <c r="BA31"/>
  <c r="BA33"/>
  <c r="BA35"/>
  <c r="AU50" i="24"/>
  <c r="AE37" i="45" s="1"/>
  <c r="AZ37"/>
  <c r="BA39"/>
  <c r="AF44"/>
  <c r="AF46"/>
  <c r="AF48"/>
  <c r="AU76" i="24"/>
  <c r="AE50" i="45" s="1"/>
  <c r="AZ50"/>
  <c r="BA52"/>
  <c r="BA54"/>
  <c r="BA56"/>
  <c r="BA66"/>
  <c r="BA68"/>
  <c r="BA70"/>
  <c r="BA72"/>
  <c r="BA74"/>
  <c r="BA76"/>
  <c r="BA78"/>
  <c r="BA80"/>
  <c r="BA82"/>
  <c r="BA84"/>
  <c r="BA93"/>
  <c r="BA95"/>
  <c r="AU170" i="24"/>
  <c r="AE97" i="45" s="1"/>
  <c r="AZ97"/>
  <c r="AU174" i="24"/>
  <c r="AE99" i="45" s="1"/>
  <c r="AZ99"/>
  <c r="AU178" i="24"/>
  <c r="AE101" i="45" s="1"/>
  <c r="AZ101"/>
  <c r="AU182" i="24"/>
  <c r="AE103" i="45" s="1"/>
  <c r="AZ103"/>
  <c r="AU186" i="24"/>
  <c r="AE105" i="45" s="1"/>
  <c r="AZ105"/>
  <c r="BA107"/>
  <c r="BA109"/>
  <c r="BA111"/>
  <c r="AU202" i="24"/>
  <c r="AE113" i="45" s="1"/>
  <c r="AZ113"/>
  <c r="BA41"/>
  <c r="BA43"/>
  <c r="AU66" i="24"/>
  <c r="AE45" i="45" s="1"/>
  <c r="AZ45"/>
  <c r="BA47"/>
  <c r="AU80" i="24"/>
  <c r="AE52" i="45" s="1"/>
  <c r="AU84" i="24"/>
  <c r="AE54" i="45" s="1"/>
  <c r="AU88" i="24"/>
  <c r="AE56" i="45" s="1"/>
  <c r="AU92" i="24"/>
  <c r="AE58" i="45" s="1"/>
  <c r="AZ58"/>
  <c r="BA60"/>
  <c r="BA62"/>
  <c r="BA64"/>
  <c r="AU140" i="24"/>
  <c r="AE82" i="45" s="1"/>
  <c r="AU144" i="24"/>
  <c r="AE84" i="45" s="1"/>
  <c r="AU148" i="24"/>
  <c r="AE86" i="45" s="1"/>
  <c r="AZ86"/>
  <c r="BA88"/>
  <c r="BA90"/>
  <c r="BA92"/>
  <c r="BA115"/>
  <c r="W22" i="51"/>
  <c r="Z22"/>
  <c r="AY20" i="45"/>
  <c r="AY35"/>
  <c r="AY86"/>
  <c r="AY82"/>
  <c r="AY54"/>
  <c r="AY70"/>
  <c r="AY94"/>
  <c r="AY72"/>
  <c r="AY114"/>
  <c r="AY98"/>
  <c r="AY89"/>
  <c r="AY58"/>
  <c r="AY36"/>
  <c r="AY52"/>
  <c r="AY83"/>
  <c r="AY95"/>
  <c r="AY110"/>
  <c r="AY68"/>
  <c r="AY56"/>
  <c r="AY79"/>
  <c r="AY29"/>
  <c r="AY21"/>
  <c r="AY25"/>
  <c r="AY74"/>
  <c r="AY47"/>
  <c r="AY45"/>
  <c r="AY78"/>
  <c r="AY49"/>
  <c r="AY103"/>
  <c r="AY69"/>
  <c r="AY112"/>
  <c r="AY37"/>
  <c r="AY73"/>
  <c r="AY43"/>
  <c r="AY113"/>
  <c r="AY88"/>
  <c r="AY31"/>
  <c r="AY41"/>
  <c r="AY99"/>
  <c r="AY62"/>
  <c r="AY90"/>
  <c r="AY39"/>
  <c r="AY65"/>
  <c r="AY93"/>
  <c r="AY80"/>
  <c r="AY67"/>
  <c r="AY87"/>
  <c r="AY27"/>
  <c r="AY48"/>
  <c r="AY24"/>
  <c r="AY51"/>
  <c r="AY109"/>
  <c r="AY55"/>
  <c r="AY100"/>
  <c r="AY104"/>
  <c r="AY111"/>
  <c r="AY32"/>
  <c r="AY85"/>
  <c r="AY42"/>
  <c r="AY38"/>
  <c r="AY96"/>
  <c r="AY44"/>
  <c r="AY60"/>
  <c r="AY91"/>
  <c r="AY102"/>
  <c r="AY30"/>
  <c r="AY108"/>
  <c r="AY71"/>
  <c r="AY106"/>
  <c r="AY77"/>
  <c r="AY23"/>
  <c r="AY101"/>
  <c r="AY59"/>
  <c r="AY92"/>
  <c r="AY61"/>
  <c r="AY116"/>
  <c r="AY84"/>
  <c r="AY28"/>
  <c r="AY105"/>
  <c r="AY107"/>
  <c r="AY57"/>
  <c r="AY81"/>
  <c r="AY97"/>
  <c r="AY33"/>
  <c r="AY22"/>
  <c r="AY26"/>
  <c r="AY53"/>
  <c r="AY115"/>
  <c r="BA17"/>
  <c r="AY63"/>
  <c r="AY76"/>
  <c r="AY50"/>
  <c r="AY46"/>
  <c r="AY40"/>
  <c r="AY75"/>
  <c r="AY34"/>
  <c r="AY64"/>
  <c r="AY66"/>
  <c r="AD116"/>
  <c r="AD50"/>
  <c r="AD20"/>
  <c r="AD63"/>
  <c r="AD46"/>
  <c r="AD34"/>
  <c r="AD35"/>
  <c r="AD86"/>
  <c r="AD82"/>
  <c r="AD54"/>
  <c r="AD70"/>
  <c r="AD94"/>
  <c r="AD72"/>
  <c r="AD114"/>
  <c r="AD98"/>
  <c r="AD89"/>
  <c r="AD58"/>
  <c r="AD36"/>
  <c r="AD52"/>
  <c r="AD83"/>
  <c r="AD95"/>
  <c r="AD110"/>
  <c r="AD68"/>
  <c r="AD56"/>
  <c r="AD79"/>
  <c r="AD29"/>
  <c r="AD21"/>
  <c r="AD25"/>
  <c r="AD74"/>
  <c r="AD47"/>
  <c r="AD45"/>
  <c r="AD78"/>
  <c r="AD49"/>
  <c r="AD103"/>
  <c r="AD69"/>
  <c r="AD112"/>
  <c r="AD37"/>
  <c r="AD73"/>
  <c r="AD43"/>
  <c r="AD113"/>
  <c r="AD88"/>
  <c r="AD31"/>
  <c r="AD41"/>
  <c r="AD99"/>
  <c r="AD62"/>
  <c r="AD40"/>
  <c r="AD90"/>
  <c r="AD93"/>
  <c r="AD87"/>
  <c r="AD76"/>
  <c r="AD75"/>
  <c r="AD64"/>
  <c r="AD39"/>
  <c r="AD65"/>
  <c r="AD80"/>
  <c r="AD67"/>
  <c r="AD27"/>
  <c r="AD48"/>
  <c r="AD24"/>
  <c r="AD51"/>
  <c r="AD109"/>
  <c r="AD55"/>
  <c r="AD100"/>
  <c r="AD104"/>
  <c r="AD111"/>
  <c r="AD32"/>
  <c r="AD85"/>
  <c r="AD42"/>
  <c r="AD38"/>
  <c r="AD96"/>
  <c r="AD44"/>
  <c r="AD60"/>
  <c r="AD91"/>
  <c r="AD102"/>
  <c r="AD30"/>
  <c r="AD108"/>
  <c r="AD71"/>
  <c r="AD106"/>
  <c r="AD77"/>
  <c r="AD23"/>
  <c r="AD101"/>
  <c r="AD59"/>
  <c r="AD92"/>
  <c r="AD61"/>
  <c r="AD84"/>
  <c r="AD28"/>
  <c r="AD105"/>
  <c r="AD107"/>
  <c r="AD57"/>
  <c r="AD81"/>
  <c r="AD97"/>
  <c r="AD33"/>
  <c r="AD22"/>
  <c r="AD26"/>
  <c r="AD53"/>
  <c r="AD115"/>
  <c r="AD66"/>
  <c r="X23" i="49"/>
  <c r="Y22" i="51"/>
  <c r="Y26" s="1"/>
  <c r="Y21" i="48"/>
  <c r="Y25" s="1"/>
  <c r="AC17" i="45"/>
  <c r="AX17"/>
  <c r="AC19"/>
  <c r="AX19"/>
  <c r="Z20" i="51"/>
  <c r="AC18" i="45"/>
  <c r="AD18" s="1"/>
  <c r="AX18"/>
  <c r="L18"/>
  <c r="AT18"/>
  <c r="X21" i="47"/>
  <c r="X21" i="49"/>
  <c r="AU17" i="45"/>
  <c r="M17"/>
  <c r="AU62" i="24"/>
  <c r="AE43" i="45" s="1"/>
  <c r="AU78" i="24"/>
  <c r="AE51" i="45" s="1"/>
  <c r="AU94" i="24"/>
  <c r="AE59" i="45" s="1"/>
  <c r="AU150" i="24"/>
  <c r="AE87" i="45" s="1"/>
  <c r="AU166" i="24"/>
  <c r="AE95" i="45" s="1"/>
  <c r="AU46" i="24"/>
  <c r="AE35" i="45" s="1"/>
  <c r="AU42" i="24"/>
  <c r="AE33" i="45" s="1"/>
  <c r="AU58" i="24"/>
  <c r="AE41" i="45" s="1"/>
  <c r="AU74" i="24"/>
  <c r="AE49" i="45" s="1"/>
  <c r="AU90" i="24"/>
  <c r="AE57" i="45" s="1"/>
  <c r="AU108" i="24"/>
  <c r="AE66" i="45" s="1"/>
  <c r="AU112" i="24"/>
  <c r="AE68" i="45" s="1"/>
  <c r="AU116" i="24"/>
  <c r="AE70" i="45" s="1"/>
  <c r="AU120" i="24"/>
  <c r="AE72" i="45" s="1"/>
  <c r="AU146" i="24"/>
  <c r="AE85" i="45" s="1"/>
  <c r="AU162" i="24"/>
  <c r="AE93" i="45" s="1"/>
  <c r="AU172" i="24"/>
  <c r="AE98" i="45" s="1"/>
  <c r="AU176" i="24"/>
  <c r="AE100" i="45" s="1"/>
  <c r="AU180" i="24"/>
  <c r="AE102" i="45" s="1"/>
  <c r="AU184" i="24"/>
  <c r="AE104" i="45" s="1"/>
  <c r="AU188" i="24"/>
  <c r="AE106" i="45" s="1"/>
  <c r="AU54" i="24"/>
  <c r="AE39" i="45" s="1"/>
  <c r="AU70" i="24"/>
  <c r="AE47" i="45" s="1"/>
  <c r="AU86" i="24"/>
  <c r="AE55" i="45" s="1"/>
  <c r="AU102" i="24"/>
  <c r="AE63" i="45" s="1"/>
  <c r="AU142" i="24"/>
  <c r="AE83" i="45" s="1"/>
  <c r="AU158" i="24"/>
  <c r="AE91" i="45" s="1"/>
  <c r="AU40" i="24"/>
  <c r="AE32" i="45" s="1"/>
  <c r="AU122" i="24"/>
  <c r="AE73" i="45" s="1"/>
  <c r="AU126" i="24"/>
  <c r="AE75" i="45" s="1"/>
  <c r="AU130" i="24"/>
  <c r="AE77" i="45" s="1"/>
  <c r="AU134" i="24"/>
  <c r="AE79" i="45" s="1"/>
  <c r="AU190" i="24"/>
  <c r="AE107" i="45" s="1"/>
  <c r="AU194" i="24"/>
  <c r="AE109" i="45" s="1"/>
  <c r="AU198" i="24"/>
  <c r="AE111" i="45" s="1"/>
  <c r="AU208" i="24"/>
  <c r="AE116" i="45" s="1"/>
  <c r="AU124" i="24"/>
  <c r="AE74" i="45" s="1"/>
  <c r="AU128" i="24"/>
  <c r="AE76" i="45" s="1"/>
  <c r="AU132" i="24"/>
  <c r="AE78" i="45" s="1"/>
  <c r="AU136" i="24"/>
  <c r="AE80" i="45" s="1"/>
  <c r="AU192" i="24"/>
  <c r="AE108" i="45" s="1"/>
  <c r="AU196" i="24"/>
  <c r="AE110" i="45" s="1"/>
  <c r="AU200" i="24"/>
  <c r="AE112" i="45" s="1"/>
  <c r="AU206" i="24"/>
  <c r="AE115" i="45" s="1"/>
  <c r="AU104" i="24"/>
  <c r="AE64" i="45" s="1"/>
  <c r="AU18" i="24"/>
  <c r="AE21" i="45" s="1"/>
  <c r="AU22" i="24"/>
  <c r="AE23" i="45" s="1"/>
  <c r="AU26" i="24"/>
  <c r="AE25" i="45" s="1"/>
  <c r="AU30" i="24"/>
  <c r="AE27" i="45" s="1"/>
  <c r="AU36" i="24"/>
  <c r="AE30" i="45" s="1"/>
  <c r="AU14" i="24"/>
  <c r="AE19" i="45" s="1"/>
  <c r="AU38" i="24"/>
  <c r="AE31" i="45" s="1"/>
  <c r="AU20" i="24"/>
  <c r="AE22" i="45" s="1"/>
  <c r="AU24" i="24"/>
  <c r="AE24" i="45" s="1"/>
  <c r="AU16" i="24"/>
  <c r="AE20" i="45" s="1"/>
  <c r="AU34" i="24"/>
  <c r="AE29" i="45" s="1"/>
  <c r="AU32" i="24"/>
  <c r="AE28" i="45" s="1"/>
  <c r="AU28" i="24"/>
  <c r="AE26" i="45" s="1"/>
  <c r="AU10" i="24"/>
  <c r="AE17" i="45" s="1"/>
  <c r="BJ108" i="9"/>
  <c r="AQ108" s="1"/>
  <c r="BI108"/>
  <c r="AP108" s="1"/>
  <c r="BG108"/>
  <c r="AO108" s="1"/>
  <c r="BD108"/>
  <c r="AL108" s="1"/>
  <c r="BB108"/>
  <c r="AI108" s="1"/>
  <c r="AZ108"/>
  <c r="AG108" s="1"/>
  <c r="AY108"/>
  <c r="AF108" s="1"/>
  <c r="AM108"/>
  <c r="C108"/>
  <c r="BJ107"/>
  <c r="AQ107" s="1"/>
  <c r="BI107"/>
  <c r="AP107" s="1"/>
  <c r="BG107"/>
  <c r="AN107" s="1"/>
  <c r="BD107"/>
  <c r="AL107" s="1"/>
  <c r="BB107"/>
  <c r="AI107" s="1"/>
  <c r="AZ107"/>
  <c r="AG107" s="1"/>
  <c r="AY107"/>
  <c r="AF107" s="1"/>
  <c r="AO107"/>
  <c r="AH107"/>
  <c r="C107"/>
  <c r="BJ106"/>
  <c r="AQ106" s="1"/>
  <c r="BI106"/>
  <c r="AP106" s="1"/>
  <c r="BG106"/>
  <c r="AN106" s="1"/>
  <c r="BD106"/>
  <c r="AM106" s="1"/>
  <c r="BB106"/>
  <c r="AI106" s="1"/>
  <c r="AZ106"/>
  <c r="AH106" s="1"/>
  <c r="AY106"/>
  <c r="AF106" s="1"/>
  <c r="AL106"/>
  <c r="AK106"/>
  <c r="C106"/>
  <c r="BJ105"/>
  <c r="AQ105" s="1"/>
  <c r="BI105"/>
  <c r="AP105" s="1"/>
  <c r="BG105"/>
  <c r="AN105" s="1"/>
  <c r="BD105"/>
  <c r="AL105" s="1"/>
  <c r="BB105"/>
  <c r="AI105" s="1"/>
  <c r="Z105" s="1"/>
  <c r="AZ105"/>
  <c r="AH105" s="1"/>
  <c r="AY105"/>
  <c r="AF105" s="1"/>
  <c r="AO105"/>
  <c r="AM105"/>
  <c r="AG105"/>
  <c r="C105"/>
  <c r="BJ104"/>
  <c r="AQ104" s="1"/>
  <c r="BI104"/>
  <c r="AP104" s="1"/>
  <c r="BG104"/>
  <c r="AN104" s="1"/>
  <c r="BD104"/>
  <c r="AM104" s="1"/>
  <c r="BB104"/>
  <c r="AI104" s="1"/>
  <c r="AZ104"/>
  <c r="AH104" s="1"/>
  <c r="AY104"/>
  <c r="AF104" s="1"/>
  <c r="AK104"/>
  <c r="C104"/>
  <c r="BJ103"/>
  <c r="AQ103" s="1"/>
  <c r="BI103"/>
  <c r="AP103" s="1"/>
  <c r="BG103"/>
  <c r="AN103" s="1"/>
  <c r="BD103"/>
  <c r="AL103" s="1"/>
  <c r="BB103"/>
  <c r="AI103" s="1"/>
  <c r="Z103" s="1"/>
  <c r="AZ103"/>
  <c r="AG103" s="1"/>
  <c r="AY103"/>
  <c r="AF103" s="1"/>
  <c r="AO103"/>
  <c r="AK103"/>
  <c r="AH103"/>
  <c r="C103"/>
  <c r="BJ102"/>
  <c r="AQ102" s="1"/>
  <c r="BI102"/>
  <c r="AP102" s="1"/>
  <c r="BG102"/>
  <c r="AN102" s="1"/>
  <c r="BD102"/>
  <c r="AK102" s="1"/>
  <c r="BB102"/>
  <c r="AI102" s="1"/>
  <c r="AZ102"/>
  <c r="AH102" s="1"/>
  <c r="AY102"/>
  <c r="AF102" s="1"/>
  <c r="AL102"/>
  <c r="C102"/>
  <c r="BJ101"/>
  <c r="AQ101" s="1"/>
  <c r="BI101"/>
  <c r="AP101" s="1"/>
  <c r="BG101"/>
  <c r="AN101" s="1"/>
  <c r="BD101"/>
  <c r="AK101" s="1"/>
  <c r="BB101"/>
  <c r="AI101" s="1"/>
  <c r="AZ101"/>
  <c r="AH101" s="1"/>
  <c r="AY101"/>
  <c r="AF101" s="1"/>
  <c r="AM101"/>
  <c r="AG101"/>
  <c r="C101"/>
  <c r="BJ100"/>
  <c r="AQ100" s="1"/>
  <c r="BI100"/>
  <c r="AP100" s="1"/>
  <c r="BG100"/>
  <c r="AN100" s="1"/>
  <c r="BD100"/>
  <c r="AL100" s="1"/>
  <c r="BB100"/>
  <c r="AI100" s="1"/>
  <c r="Z100" s="1"/>
  <c r="AZ100"/>
  <c r="AY100"/>
  <c r="AF100" s="1"/>
  <c r="AO100"/>
  <c r="AH100"/>
  <c r="AG100"/>
  <c r="C100"/>
  <c r="BJ99"/>
  <c r="AQ99" s="1"/>
  <c r="BI99"/>
  <c r="AP99" s="1"/>
  <c r="BG99"/>
  <c r="AN99" s="1"/>
  <c r="BD99"/>
  <c r="AM99" s="1"/>
  <c r="BB99"/>
  <c r="AI99" s="1"/>
  <c r="AZ99"/>
  <c r="AG99" s="1"/>
  <c r="AY99"/>
  <c r="AF99" s="1"/>
  <c r="AL99"/>
  <c r="C99"/>
  <c r="BJ98"/>
  <c r="AQ98" s="1"/>
  <c r="BI98"/>
  <c r="AP98" s="1"/>
  <c r="BG98"/>
  <c r="AN98" s="1"/>
  <c r="BD98"/>
  <c r="AM98" s="1"/>
  <c r="BB98"/>
  <c r="AI98" s="1"/>
  <c r="AZ98"/>
  <c r="AG98" s="1"/>
  <c r="AY98"/>
  <c r="AF98" s="1"/>
  <c r="AL98"/>
  <c r="AK98"/>
  <c r="C98"/>
  <c r="BJ97"/>
  <c r="AQ97" s="1"/>
  <c r="BI97"/>
  <c r="AP97" s="1"/>
  <c r="BG97"/>
  <c r="AN97" s="1"/>
  <c r="BD97"/>
  <c r="AL97" s="1"/>
  <c r="BB97"/>
  <c r="AI97" s="1"/>
  <c r="AZ97"/>
  <c r="AY97"/>
  <c r="AF97" s="1"/>
  <c r="AK97"/>
  <c r="AH97"/>
  <c r="AG97"/>
  <c r="C97"/>
  <c r="BJ96"/>
  <c r="AQ96" s="1"/>
  <c r="BI96"/>
  <c r="AP96" s="1"/>
  <c r="BG96"/>
  <c r="AN96" s="1"/>
  <c r="BD96"/>
  <c r="BB96"/>
  <c r="AI96" s="1"/>
  <c r="AZ96"/>
  <c r="AH96" s="1"/>
  <c r="AY96"/>
  <c r="AF96" s="1"/>
  <c r="AM96"/>
  <c r="AL96"/>
  <c r="AK96"/>
  <c r="C96"/>
  <c r="BJ95"/>
  <c r="AQ95" s="1"/>
  <c r="BI95"/>
  <c r="AP95" s="1"/>
  <c r="BG95"/>
  <c r="AN95" s="1"/>
  <c r="BD95"/>
  <c r="AM95" s="1"/>
  <c r="BB95"/>
  <c r="AI95" s="1"/>
  <c r="AZ95"/>
  <c r="AG95" s="1"/>
  <c r="AY95"/>
  <c r="AF95" s="1"/>
  <c r="AL95"/>
  <c r="C95"/>
  <c r="BJ94"/>
  <c r="AQ94" s="1"/>
  <c r="BI94"/>
  <c r="AP94" s="1"/>
  <c r="BG94"/>
  <c r="AN94" s="1"/>
  <c r="BD94"/>
  <c r="AK94" s="1"/>
  <c r="BB94"/>
  <c r="AI94" s="1"/>
  <c r="AZ94"/>
  <c r="AH94" s="1"/>
  <c r="AY94"/>
  <c r="AF94" s="1"/>
  <c r="AO94"/>
  <c r="AG94"/>
  <c r="AA94" s="1"/>
  <c r="C94"/>
  <c r="BJ93"/>
  <c r="AQ93" s="1"/>
  <c r="BI93"/>
  <c r="AP93" s="1"/>
  <c r="BG93"/>
  <c r="AN93" s="1"/>
  <c r="BD93"/>
  <c r="BB93"/>
  <c r="AI93" s="1"/>
  <c r="AZ93"/>
  <c r="AH93" s="1"/>
  <c r="AY93"/>
  <c r="AF93" s="1"/>
  <c r="AM93"/>
  <c r="AL93"/>
  <c r="AK93"/>
  <c r="C93"/>
  <c r="BJ92"/>
  <c r="AQ92" s="1"/>
  <c r="BI92"/>
  <c r="AP92" s="1"/>
  <c r="BG92"/>
  <c r="AN92" s="1"/>
  <c r="BD92"/>
  <c r="AL92" s="1"/>
  <c r="BB92"/>
  <c r="AI92" s="1"/>
  <c r="AZ92"/>
  <c r="AH92" s="1"/>
  <c r="AY92"/>
  <c r="AF92" s="1"/>
  <c r="AK92"/>
  <c r="AG92"/>
  <c r="C92"/>
  <c r="BJ91"/>
  <c r="AQ91" s="1"/>
  <c r="BI91"/>
  <c r="AP91" s="1"/>
  <c r="BG91"/>
  <c r="AN91" s="1"/>
  <c r="BD91"/>
  <c r="AM91" s="1"/>
  <c r="BB91"/>
  <c r="AI91" s="1"/>
  <c r="AZ91"/>
  <c r="AG91" s="1"/>
  <c r="AA91" s="1"/>
  <c r="AY91"/>
  <c r="AF91" s="1"/>
  <c r="AL91"/>
  <c r="AK91"/>
  <c r="AH91"/>
  <c r="C91"/>
  <c r="BJ90"/>
  <c r="AQ90" s="1"/>
  <c r="BI90"/>
  <c r="AP90" s="1"/>
  <c r="BG90"/>
  <c r="AN90" s="1"/>
  <c r="BD90"/>
  <c r="AM90" s="1"/>
  <c r="BB90"/>
  <c r="AI90" s="1"/>
  <c r="AZ90"/>
  <c r="AG90" s="1"/>
  <c r="AY90"/>
  <c r="AF90" s="1"/>
  <c r="AL90"/>
  <c r="AK90"/>
  <c r="C90"/>
  <c r="BJ89"/>
  <c r="AQ89" s="1"/>
  <c r="BI89"/>
  <c r="AP89" s="1"/>
  <c r="BG89"/>
  <c r="AN89" s="1"/>
  <c r="BD89"/>
  <c r="AL89" s="1"/>
  <c r="BB89"/>
  <c r="AI89" s="1"/>
  <c r="AZ89"/>
  <c r="AG89" s="1"/>
  <c r="AY89"/>
  <c r="AF89" s="1"/>
  <c r="AO89"/>
  <c r="C89"/>
  <c r="BJ88"/>
  <c r="AQ88" s="1"/>
  <c r="BI88"/>
  <c r="AP88" s="1"/>
  <c r="BG88"/>
  <c r="AN88" s="1"/>
  <c r="BD88"/>
  <c r="BB88"/>
  <c r="AI88" s="1"/>
  <c r="AZ88"/>
  <c r="AH88" s="1"/>
  <c r="AY88"/>
  <c r="AF88" s="1"/>
  <c r="AM88"/>
  <c r="AL88"/>
  <c r="AK88"/>
  <c r="C88"/>
  <c r="BJ87"/>
  <c r="AQ87" s="1"/>
  <c r="BI87"/>
  <c r="AP87" s="1"/>
  <c r="BG87"/>
  <c r="AN87" s="1"/>
  <c r="BD87"/>
  <c r="AM87" s="1"/>
  <c r="BB87"/>
  <c r="AI87" s="1"/>
  <c r="AZ87"/>
  <c r="AG87" s="1"/>
  <c r="AA87" s="1"/>
  <c r="AY87"/>
  <c r="AF87" s="1"/>
  <c r="AL87"/>
  <c r="AK87"/>
  <c r="C87"/>
  <c r="BJ86"/>
  <c r="AQ86" s="1"/>
  <c r="BI86"/>
  <c r="AP86" s="1"/>
  <c r="BG86"/>
  <c r="AN86" s="1"/>
  <c r="BD86"/>
  <c r="AK86" s="1"/>
  <c r="BB86"/>
  <c r="AI86" s="1"/>
  <c r="AZ86"/>
  <c r="AY86"/>
  <c r="AF86" s="1"/>
  <c r="AO86"/>
  <c r="AH86"/>
  <c r="AG86"/>
  <c r="C86"/>
  <c r="BJ85"/>
  <c r="AQ85" s="1"/>
  <c r="BI85"/>
  <c r="AP85" s="1"/>
  <c r="BG85"/>
  <c r="AN85" s="1"/>
  <c r="BD85"/>
  <c r="BB85"/>
  <c r="AI85" s="1"/>
  <c r="AZ85"/>
  <c r="AH85" s="1"/>
  <c r="AY85"/>
  <c r="AF85" s="1"/>
  <c r="AM85"/>
  <c r="AL85"/>
  <c r="AK85"/>
  <c r="C85"/>
  <c r="BJ84"/>
  <c r="AQ84" s="1"/>
  <c r="BI84"/>
  <c r="AP84" s="1"/>
  <c r="BG84"/>
  <c r="AN84" s="1"/>
  <c r="BD84"/>
  <c r="AL84" s="1"/>
  <c r="BB84"/>
  <c r="AI84" s="1"/>
  <c r="AZ84"/>
  <c r="AH84" s="1"/>
  <c r="AY84"/>
  <c r="AF84" s="1"/>
  <c r="AK84"/>
  <c r="AG84"/>
  <c r="AA84" s="1"/>
  <c r="C84"/>
  <c r="BJ83"/>
  <c r="AQ83" s="1"/>
  <c r="BI83"/>
  <c r="AP83" s="1"/>
  <c r="BG83"/>
  <c r="AN83" s="1"/>
  <c r="BD83"/>
  <c r="AK83" s="1"/>
  <c r="BB83"/>
  <c r="AI83" s="1"/>
  <c r="AZ83"/>
  <c r="AG83" s="1"/>
  <c r="AY83"/>
  <c r="AF83" s="1"/>
  <c r="AM83"/>
  <c r="C83"/>
  <c r="BJ82"/>
  <c r="AQ82" s="1"/>
  <c r="BI82"/>
  <c r="AP82" s="1"/>
  <c r="BG82"/>
  <c r="AN82" s="1"/>
  <c r="BD82"/>
  <c r="AM82" s="1"/>
  <c r="BB82"/>
  <c r="AI82" s="1"/>
  <c r="AZ82"/>
  <c r="AG82" s="1"/>
  <c r="AY82"/>
  <c r="AF82" s="1"/>
  <c r="AO82"/>
  <c r="C82"/>
  <c r="BJ81"/>
  <c r="AQ81" s="1"/>
  <c r="BI81"/>
  <c r="AP81" s="1"/>
  <c r="BG81"/>
  <c r="AN81" s="1"/>
  <c r="BD81"/>
  <c r="AL81" s="1"/>
  <c r="BB81"/>
  <c r="AI81" s="1"/>
  <c r="AZ81"/>
  <c r="AG81" s="1"/>
  <c r="AA81" s="1"/>
  <c r="AY81"/>
  <c r="AF81" s="1"/>
  <c r="AK81"/>
  <c r="C81"/>
  <c r="BJ80"/>
  <c r="AQ80" s="1"/>
  <c r="BI80"/>
  <c r="AP80" s="1"/>
  <c r="BG80"/>
  <c r="AN80" s="1"/>
  <c r="BD80"/>
  <c r="AK80" s="1"/>
  <c r="BB80"/>
  <c r="AI80" s="1"/>
  <c r="AZ80"/>
  <c r="AH80" s="1"/>
  <c r="AY80"/>
  <c r="AF80" s="1"/>
  <c r="AM80"/>
  <c r="AL80"/>
  <c r="AG80"/>
  <c r="C80"/>
  <c r="BJ79"/>
  <c r="AQ79" s="1"/>
  <c r="BI79"/>
  <c r="AP79" s="1"/>
  <c r="BG79"/>
  <c r="AN79" s="1"/>
  <c r="BD79"/>
  <c r="AK79" s="1"/>
  <c r="BB79"/>
  <c r="AZ79"/>
  <c r="AG79" s="1"/>
  <c r="AY79"/>
  <c r="AF79" s="1"/>
  <c r="AL79"/>
  <c r="AH79"/>
  <c r="C79"/>
  <c r="BJ78"/>
  <c r="AQ78" s="1"/>
  <c r="BI78"/>
  <c r="AP78" s="1"/>
  <c r="BG78"/>
  <c r="AO78" s="1"/>
  <c r="BD78"/>
  <c r="AM78" s="1"/>
  <c r="BB78"/>
  <c r="AZ78"/>
  <c r="AG78" s="1"/>
  <c r="AY78"/>
  <c r="AF78" s="1"/>
  <c r="AL78"/>
  <c r="C78"/>
  <c r="BJ77"/>
  <c r="AQ77" s="1"/>
  <c r="BI77"/>
  <c r="AP77" s="1"/>
  <c r="BG77"/>
  <c r="AN77" s="1"/>
  <c r="BD77"/>
  <c r="AK77" s="1"/>
  <c r="BB77"/>
  <c r="AZ77"/>
  <c r="AG77" s="1"/>
  <c r="AY77"/>
  <c r="AL77"/>
  <c r="AF77"/>
  <c r="C77"/>
  <c r="BJ76"/>
  <c r="AQ76" s="1"/>
  <c r="BI76"/>
  <c r="AP76" s="1"/>
  <c r="BG76"/>
  <c r="AO76" s="1"/>
  <c r="BD76"/>
  <c r="AM76" s="1"/>
  <c r="BB76"/>
  <c r="AZ76"/>
  <c r="AG76" s="1"/>
  <c r="AY76"/>
  <c r="AF76" s="1"/>
  <c r="C76"/>
  <c r="BJ75"/>
  <c r="AQ75" s="1"/>
  <c r="BI75"/>
  <c r="AP75" s="1"/>
  <c r="BG75"/>
  <c r="AO75" s="1"/>
  <c r="BD75"/>
  <c r="AK75" s="1"/>
  <c r="BB75"/>
  <c r="AZ75"/>
  <c r="AG75" s="1"/>
  <c r="AY75"/>
  <c r="AF75" s="1"/>
  <c r="AL75"/>
  <c r="C75"/>
  <c r="BJ74"/>
  <c r="AQ74" s="1"/>
  <c r="BI74"/>
  <c r="AP74" s="1"/>
  <c r="BG74"/>
  <c r="AO74" s="1"/>
  <c r="BD74"/>
  <c r="AM74" s="1"/>
  <c r="BB74"/>
  <c r="AZ74"/>
  <c r="AG74" s="1"/>
  <c r="AY74"/>
  <c r="AF74" s="1"/>
  <c r="C74"/>
  <c r="BJ73"/>
  <c r="AQ73" s="1"/>
  <c r="BI73"/>
  <c r="BG73"/>
  <c r="AN73" s="1"/>
  <c r="BD73"/>
  <c r="AK73" s="1"/>
  <c r="BB73"/>
  <c r="AZ73"/>
  <c r="AG73" s="1"/>
  <c r="AY73"/>
  <c r="AP73"/>
  <c r="AH73"/>
  <c r="AF73"/>
  <c r="C73"/>
  <c r="BJ72"/>
  <c r="AQ72" s="1"/>
  <c r="BI72"/>
  <c r="AP72" s="1"/>
  <c r="BG72"/>
  <c r="AO72" s="1"/>
  <c r="BD72"/>
  <c r="AM72" s="1"/>
  <c r="BB72"/>
  <c r="AZ72"/>
  <c r="AG72" s="1"/>
  <c r="AY72"/>
  <c r="AF72" s="1"/>
  <c r="AL72"/>
  <c r="C72"/>
  <c r="BJ71"/>
  <c r="AQ71" s="1"/>
  <c r="BI71"/>
  <c r="AP71" s="1"/>
  <c r="BG71"/>
  <c r="BD71"/>
  <c r="AK71" s="1"/>
  <c r="BB71"/>
  <c r="AZ71"/>
  <c r="AG71" s="1"/>
  <c r="AY71"/>
  <c r="AO71"/>
  <c r="AN71"/>
  <c r="AF71"/>
  <c r="C71"/>
  <c r="BJ70"/>
  <c r="AQ70" s="1"/>
  <c r="BI70"/>
  <c r="AP70" s="1"/>
  <c r="BG70"/>
  <c r="AO70" s="1"/>
  <c r="BD70"/>
  <c r="AM70" s="1"/>
  <c r="BB70"/>
  <c r="AZ70"/>
  <c r="AG70" s="1"/>
  <c r="AY70"/>
  <c r="AF70" s="1"/>
  <c r="C70"/>
  <c r="BJ69"/>
  <c r="AQ69" s="1"/>
  <c r="BI69"/>
  <c r="AP69" s="1"/>
  <c r="BG69"/>
  <c r="AO69" s="1"/>
  <c r="BD69"/>
  <c r="AK69" s="1"/>
  <c r="BB69"/>
  <c r="AZ69"/>
  <c r="AG69" s="1"/>
  <c r="AY69"/>
  <c r="AF69" s="1"/>
  <c r="AN69"/>
  <c r="C69"/>
  <c r="BJ68"/>
  <c r="AQ68" s="1"/>
  <c r="BI68"/>
  <c r="AP68" s="1"/>
  <c r="BG68"/>
  <c r="AO68" s="1"/>
  <c r="BD68"/>
  <c r="AM68" s="1"/>
  <c r="BB68"/>
  <c r="AZ68"/>
  <c r="AG68" s="1"/>
  <c r="AY68"/>
  <c r="AF68" s="1"/>
  <c r="AN68"/>
  <c r="C68"/>
  <c r="BJ67"/>
  <c r="AQ67" s="1"/>
  <c r="BI67"/>
  <c r="AP67" s="1"/>
  <c r="BG67"/>
  <c r="AN67" s="1"/>
  <c r="BD67"/>
  <c r="AK67" s="1"/>
  <c r="BB67"/>
  <c r="AZ67"/>
  <c r="AG67" s="1"/>
  <c r="AA67" s="1"/>
  <c r="AY67"/>
  <c r="AF67" s="1"/>
  <c r="AL67"/>
  <c r="C67"/>
  <c r="BJ66"/>
  <c r="AQ66" s="1"/>
  <c r="BI66"/>
  <c r="AP66" s="1"/>
  <c r="BG66"/>
  <c r="AO66" s="1"/>
  <c r="BD66"/>
  <c r="AM66" s="1"/>
  <c r="BB66"/>
  <c r="AZ66"/>
  <c r="AG66" s="1"/>
  <c r="AY66"/>
  <c r="AF66" s="1"/>
  <c r="AN66"/>
  <c r="C66"/>
  <c r="BJ65"/>
  <c r="AQ65" s="1"/>
  <c r="BI65"/>
  <c r="AP65" s="1"/>
  <c r="BG65"/>
  <c r="AN65" s="1"/>
  <c r="BD65"/>
  <c r="AK65" s="1"/>
  <c r="BB65"/>
  <c r="AZ65"/>
  <c r="AG65" s="1"/>
  <c r="AY65"/>
  <c r="AF65"/>
  <c r="C65"/>
  <c r="BJ64"/>
  <c r="AQ64" s="1"/>
  <c r="BI64"/>
  <c r="AP64" s="1"/>
  <c r="BG64"/>
  <c r="AO64" s="1"/>
  <c r="BD64"/>
  <c r="AM64" s="1"/>
  <c r="BB64"/>
  <c r="AZ64"/>
  <c r="AG64" s="1"/>
  <c r="AY64"/>
  <c r="AF64" s="1"/>
  <c r="AL64"/>
  <c r="C64"/>
  <c r="BJ63"/>
  <c r="AQ63" s="1"/>
  <c r="BI63"/>
  <c r="AP63" s="1"/>
  <c r="BG63"/>
  <c r="AN63" s="1"/>
  <c r="BD63"/>
  <c r="AK63" s="1"/>
  <c r="BB63"/>
  <c r="AZ63"/>
  <c r="AG63" s="1"/>
  <c r="AA63" s="1"/>
  <c r="AY63"/>
  <c r="AF63" s="1"/>
  <c r="C63"/>
  <c r="BJ62"/>
  <c r="AQ62" s="1"/>
  <c r="BI62"/>
  <c r="BG62"/>
  <c r="AO62" s="1"/>
  <c r="BD62"/>
  <c r="AM62" s="1"/>
  <c r="BB62"/>
  <c r="AZ62"/>
  <c r="AG62" s="1"/>
  <c r="AY62"/>
  <c r="AF62" s="1"/>
  <c r="AP62"/>
  <c r="C62"/>
  <c r="BJ61"/>
  <c r="AQ61" s="1"/>
  <c r="BI61"/>
  <c r="AP61" s="1"/>
  <c r="BG61"/>
  <c r="AO61" s="1"/>
  <c r="BD61"/>
  <c r="AK61" s="1"/>
  <c r="BB61"/>
  <c r="AZ61"/>
  <c r="AG61" s="1"/>
  <c r="AY61"/>
  <c r="AF61" s="1"/>
  <c r="AN61"/>
  <c r="C61"/>
  <c r="BJ60"/>
  <c r="AQ60" s="1"/>
  <c r="BI60"/>
  <c r="AP60" s="1"/>
  <c r="BG60"/>
  <c r="AO60" s="1"/>
  <c r="BD60"/>
  <c r="AM60" s="1"/>
  <c r="BB60"/>
  <c r="AZ60"/>
  <c r="AG60" s="1"/>
  <c r="AY60"/>
  <c r="AF60" s="1"/>
  <c r="C60"/>
  <c r="BJ59"/>
  <c r="AQ59" s="1"/>
  <c r="BI59"/>
  <c r="BG59"/>
  <c r="AN59" s="1"/>
  <c r="BD59"/>
  <c r="AK59" s="1"/>
  <c r="BB59"/>
  <c r="AZ59"/>
  <c r="AG59" s="1"/>
  <c r="AY59"/>
  <c r="AF59" s="1"/>
  <c r="AP59"/>
  <c r="AH59"/>
  <c r="C59"/>
  <c r="BJ58"/>
  <c r="AQ58" s="1"/>
  <c r="BI58"/>
  <c r="AP58" s="1"/>
  <c r="BG58"/>
  <c r="AO58" s="1"/>
  <c r="BD58"/>
  <c r="AM58" s="1"/>
  <c r="BB58"/>
  <c r="AZ58"/>
  <c r="AG58" s="1"/>
  <c r="AY58"/>
  <c r="AF58" s="1"/>
  <c r="AN58"/>
  <c r="AL58"/>
  <c r="C58"/>
  <c r="BJ57"/>
  <c r="AQ57" s="1"/>
  <c r="BI57"/>
  <c r="BG57"/>
  <c r="AN57" s="1"/>
  <c r="BD57"/>
  <c r="AK57" s="1"/>
  <c r="BB57"/>
  <c r="AZ57"/>
  <c r="AG57" s="1"/>
  <c r="AY57"/>
  <c r="AF57" s="1"/>
  <c r="AP57"/>
  <c r="AH57"/>
  <c r="C57"/>
  <c r="BJ56"/>
  <c r="AQ56" s="1"/>
  <c r="BI56"/>
  <c r="AP56" s="1"/>
  <c r="BG56"/>
  <c r="AO56" s="1"/>
  <c r="BD56"/>
  <c r="AM56" s="1"/>
  <c r="BB56"/>
  <c r="AZ56"/>
  <c r="AG56" s="1"/>
  <c r="AY56"/>
  <c r="AF56" s="1"/>
  <c r="AL56"/>
  <c r="C56"/>
  <c r="BJ55"/>
  <c r="AQ55" s="1"/>
  <c r="BI55"/>
  <c r="AP55" s="1"/>
  <c r="BG55"/>
  <c r="AN55" s="1"/>
  <c r="BD55"/>
  <c r="AK55" s="1"/>
  <c r="BB55"/>
  <c r="AZ55"/>
  <c r="AG55" s="1"/>
  <c r="AY55"/>
  <c r="AO55"/>
  <c r="AF55"/>
  <c r="C55"/>
  <c r="BJ54"/>
  <c r="AQ54" s="1"/>
  <c r="BI54"/>
  <c r="AP54" s="1"/>
  <c r="BG54"/>
  <c r="AO54" s="1"/>
  <c r="BD54"/>
  <c r="AM54" s="1"/>
  <c r="BB54"/>
  <c r="AZ54"/>
  <c r="AG54" s="1"/>
  <c r="AY54"/>
  <c r="AF54" s="1"/>
  <c r="C54"/>
  <c r="BJ53"/>
  <c r="AQ53" s="1"/>
  <c r="BI53"/>
  <c r="AP53" s="1"/>
  <c r="BG53"/>
  <c r="AO53" s="1"/>
  <c r="BD53"/>
  <c r="AK53" s="1"/>
  <c r="BB53"/>
  <c r="AZ53"/>
  <c r="AG53" s="1"/>
  <c r="AY53"/>
  <c r="AF53" s="1"/>
  <c r="AN53"/>
  <c r="C53"/>
  <c r="BJ52"/>
  <c r="AQ52" s="1"/>
  <c r="BI52"/>
  <c r="AP52" s="1"/>
  <c r="BG52"/>
  <c r="AO52" s="1"/>
  <c r="BD52"/>
  <c r="AM52" s="1"/>
  <c r="BB52"/>
  <c r="AZ52"/>
  <c r="AG52" s="1"/>
  <c r="AY52"/>
  <c r="AF52" s="1"/>
  <c r="C52"/>
  <c r="BJ51"/>
  <c r="AQ51" s="1"/>
  <c r="BI51"/>
  <c r="AP51" s="1"/>
  <c r="BG51"/>
  <c r="AN51" s="1"/>
  <c r="BD51"/>
  <c r="AK51" s="1"/>
  <c r="BB51"/>
  <c r="AZ51"/>
  <c r="AG51" s="1"/>
  <c r="AY51"/>
  <c r="AF51" s="1"/>
  <c r="AL51"/>
  <c r="AH51"/>
  <c r="C51"/>
  <c r="BJ50"/>
  <c r="AQ50" s="1"/>
  <c r="BI50"/>
  <c r="AP50" s="1"/>
  <c r="BG50"/>
  <c r="AO50" s="1"/>
  <c r="BD50"/>
  <c r="AM50" s="1"/>
  <c r="BB50"/>
  <c r="AZ50"/>
  <c r="AG50" s="1"/>
  <c r="AY50"/>
  <c r="AF50" s="1"/>
  <c r="C50"/>
  <c r="BJ49"/>
  <c r="AQ49" s="1"/>
  <c r="BI49"/>
  <c r="AP49" s="1"/>
  <c r="BG49"/>
  <c r="BD49"/>
  <c r="AK49" s="1"/>
  <c r="BB49"/>
  <c r="AZ49"/>
  <c r="AG49" s="1"/>
  <c r="AY49"/>
  <c r="AO49"/>
  <c r="AN49"/>
  <c r="AF49"/>
  <c r="C49"/>
  <c r="BJ48"/>
  <c r="AQ48" s="1"/>
  <c r="BI48"/>
  <c r="AP48" s="1"/>
  <c r="BG48"/>
  <c r="AO48" s="1"/>
  <c r="BD48"/>
  <c r="AM48" s="1"/>
  <c r="BB48"/>
  <c r="AZ48"/>
  <c r="AG48" s="1"/>
  <c r="AY48"/>
  <c r="AF48" s="1"/>
  <c r="AL48"/>
  <c r="C48"/>
  <c r="BJ47"/>
  <c r="AQ47" s="1"/>
  <c r="BI47"/>
  <c r="AP47" s="1"/>
  <c r="BG47"/>
  <c r="AN47" s="1"/>
  <c r="BD47"/>
  <c r="AK47" s="1"/>
  <c r="BB47"/>
  <c r="AZ47"/>
  <c r="AG47" s="1"/>
  <c r="AA47" s="1"/>
  <c r="AY47"/>
  <c r="AO47"/>
  <c r="AF47"/>
  <c r="C47"/>
  <c r="BJ46"/>
  <c r="AQ46" s="1"/>
  <c r="BI46"/>
  <c r="BG46"/>
  <c r="AO46" s="1"/>
  <c r="BD46"/>
  <c r="AM46" s="1"/>
  <c r="BB46"/>
  <c r="AZ46"/>
  <c r="AG46" s="1"/>
  <c r="AY46"/>
  <c r="AF46" s="1"/>
  <c r="AP46"/>
  <c r="C46"/>
  <c r="BJ45"/>
  <c r="AQ45" s="1"/>
  <c r="BI45"/>
  <c r="AP45" s="1"/>
  <c r="BG45"/>
  <c r="AO45" s="1"/>
  <c r="BD45"/>
  <c r="AK45" s="1"/>
  <c r="BB45"/>
  <c r="AZ45"/>
  <c r="AG45" s="1"/>
  <c r="AY45"/>
  <c r="AF45" s="1"/>
  <c r="AL45"/>
  <c r="C45"/>
  <c r="BJ44"/>
  <c r="AQ44" s="1"/>
  <c r="BI44"/>
  <c r="BG44"/>
  <c r="AO44" s="1"/>
  <c r="BD44"/>
  <c r="AM44" s="1"/>
  <c r="BB44"/>
  <c r="AI44" s="1"/>
  <c r="AZ44"/>
  <c r="AG44" s="1"/>
  <c r="AY44"/>
  <c r="AF44" s="1"/>
  <c r="AP44"/>
  <c r="C44"/>
  <c r="BJ43"/>
  <c r="AQ43" s="1"/>
  <c r="BI43"/>
  <c r="AP43" s="1"/>
  <c r="BG43"/>
  <c r="AN43" s="1"/>
  <c r="BD43"/>
  <c r="AL43" s="1"/>
  <c r="BB43"/>
  <c r="AI43" s="1"/>
  <c r="AZ43"/>
  <c r="AH43" s="1"/>
  <c r="AY43"/>
  <c r="AF43" s="1"/>
  <c r="AK43"/>
  <c r="AJ43"/>
  <c r="C43"/>
  <c r="BJ42"/>
  <c r="AQ42" s="1"/>
  <c r="BI42"/>
  <c r="AP42" s="1"/>
  <c r="BG42"/>
  <c r="AN42" s="1"/>
  <c r="BD42"/>
  <c r="BB42"/>
  <c r="AI42" s="1"/>
  <c r="AZ42"/>
  <c r="AH42" s="1"/>
  <c r="AY42"/>
  <c r="AF42" s="1"/>
  <c r="AM42"/>
  <c r="AL42"/>
  <c r="AK42"/>
  <c r="C42"/>
  <c r="BJ41"/>
  <c r="AQ41" s="1"/>
  <c r="BI41"/>
  <c r="AP41" s="1"/>
  <c r="BG41"/>
  <c r="AN41" s="1"/>
  <c r="BD41"/>
  <c r="AM41" s="1"/>
  <c r="BB41"/>
  <c r="AI41" s="1"/>
  <c r="AZ41"/>
  <c r="AH41" s="1"/>
  <c r="AY41"/>
  <c r="AF41" s="1"/>
  <c r="AL41"/>
  <c r="C41"/>
  <c r="BJ40"/>
  <c r="AQ40" s="1"/>
  <c r="BI40"/>
  <c r="AP40" s="1"/>
  <c r="BG40"/>
  <c r="AN40" s="1"/>
  <c r="BD40"/>
  <c r="AM40" s="1"/>
  <c r="BB40"/>
  <c r="AI40" s="1"/>
  <c r="AZ40"/>
  <c r="AG40" s="1"/>
  <c r="AY40"/>
  <c r="AF40" s="1"/>
  <c r="AL40"/>
  <c r="C40"/>
  <c r="BJ39"/>
  <c r="AQ39" s="1"/>
  <c r="BI39"/>
  <c r="AP39" s="1"/>
  <c r="BG39"/>
  <c r="AN39" s="1"/>
  <c r="BD39"/>
  <c r="AL39" s="1"/>
  <c r="BB39"/>
  <c r="AI39" s="1"/>
  <c r="AZ39"/>
  <c r="AH39" s="1"/>
  <c r="AY39"/>
  <c r="AF39" s="1"/>
  <c r="C39"/>
  <c r="BJ38"/>
  <c r="AQ38" s="1"/>
  <c r="BI38"/>
  <c r="BG38"/>
  <c r="AN38" s="1"/>
  <c r="BD38"/>
  <c r="AM38" s="1"/>
  <c r="BB38"/>
  <c r="AI38" s="1"/>
  <c r="AZ38"/>
  <c r="AY38"/>
  <c r="AP38"/>
  <c r="AH38"/>
  <c r="AG38"/>
  <c r="AF38"/>
  <c r="C38"/>
  <c r="BJ37"/>
  <c r="AQ37" s="1"/>
  <c r="BI37"/>
  <c r="AP37" s="1"/>
  <c r="BG37"/>
  <c r="AN37" s="1"/>
  <c r="BD37"/>
  <c r="AL37" s="1"/>
  <c r="BB37"/>
  <c r="AI37" s="1"/>
  <c r="AZ37"/>
  <c r="AH37" s="1"/>
  <c r="AY37"/>
  <c r="AF37" s="1"/>
  <c r="AK37"/>
  <c r="C37"/>
  <c r="BJ36"/>
  <c r="AQ36" s="1"/>
  <c r="BI36"/>
  <c r="AP36" s="1"/>
  <c r="BG36"/>
  <c r="AN36" s="1"/>
  <c r="BD36"/>
  <c r="AK36" s="1"/>
  <c r="BB36"/>
  <c r="AI36" s="1"/>
  <c r="AZ36"/>
  <c r="AG36" s="1"/>
  <c r="AY36"/>
  <c r="AF36" s="1"/>
  <c r="C36"/>
  <c r="BJ35"/>
  <c r="AQ35" s="1"/>
  <c r="BI35"/>
  <c r="AP35" s="1"/>
  <c r="BG35"/>
  <c r="AO35" s="1"/>
  <c r="BD35"/>
  <c r="AK35" s="1"/>
  <c r="BB35"/>
  <c r="AI35" s="1"/>
  <c r="AZ35"/>
  <c r="AH35" s="1"/>
  <c r="AY35"/>
  <c r="AF35" s="1"/>
  <c r="AN35"/>
  <c r="AJ35"/>
  <c r="C35"/>
  <c r="BJ34"/>
  <c r="AQ34" s="1"/>
  <c r="BI34"/>
  <c r="AP34" s="1"/>
  <c r="BG34"/>
  <c r="AN34" s="1"/>
  <c r="BD34"/>
  <c r="AL34" s="1"/>
  <c r="BB34"/>
  <c r="AI34" s="1"/>
  <c r="AZ34"/>
  <c r="AH34" s="1"/>
  <c r="AY34"/>
  <c r="AF34" s="1"/>
  <c r="AM34"/>
  <c r="C34"/>
  <c r="BJ33"/>
  <c r="AQ33" s="1"/>
  <c r="BI33"/>
  <c r="AP33" s="1"/>
  <c r="BG33"/>
  <c r="AO33" s="1"/>
  <c r="BD33"/>
  <c r="AM33" s="1"/>
  <c r="BB33"/>
  <c r="AI33" s="1"/>
  <c r="AZ33"/>
  <c r="AH33" s="1"/>
  <c r="AY33"/>
  <c r="AF33" s="1"/>
  <c r="C33"/>
  <c r="BJ32"/>
  <c r="AQ32" s="1"/>
  <c r="BI32"/>
  <c r="AP32" s="1"/>
  <c r="BG32"/>
  <c r="AN32" s="1"/>
  <c r="BD32"/>
  <c r="AK32" s="1"/>
  <c r="BB32"/>
  <c r="AI32" s="1"/>
  <c r="AZ32"/>
  <c r="AH32" s="1"/>
  <c r="AY32"/>
  <c r="AF32" s="1"/>
  <c r="AM32"/>
  <c r="C32"/>
  <c r="BJ31"/>
  <c r="AQ31" s="1"/>
  <c r="BI31"/>
  <c r="AP31" s="1"/>
  <c r="BG31"/>
  <c r="AO31" s="1"/>
  <c r="BD31"/>
  <c r="AM31" s="1"/>
  <c r="BB31"/>
  <c r="AI31" s="1"/>
  <c r="AZ31"/>
  <c r="AH31" s="1"/>
  <c r="AY31"/>
  <c r="AF31" s="1"/>
  <c r="AL31"/>
  <c r="C31"/>
  <c r="BJ30"/>
  <c r="AQ30" s="1"/>
  <c r="BI30"/>
  <c r="AP30" s="1"/>
  <c r="BG30"/>
  <c r="AN30" s="1"/>
  <c r="BD30"/>
  <c r="AL30" s="1"/>
  <c r="BB30"/>
  <c r="AI30" s="1"/>
  <c r="AZ30"/>
  <c r="AH30" s="1"/>
  <c r="AY30"/>
  <c r="AF30" s="1"/>
  <c r="C30"/>
  <c r="BJ29"/>
  <c r="AQ29" s="1"/>
  <c r="BI29"/>
  <c r="AP29" s="1"/>
  <c r="BG29"/>
  <c r="AN29" s="1"/>
  <c r="BD29"/>
  <c r="AK29" s="1"/>
  <c r="BB29"/>
  <c r="AI29" s="1"/>
  <c r="AZ29"/>
  <c r="AH29" s="1"/>
  <c r="AY29"/>
  <c r="AF29" s="1"/>
  <c r="C29"/>
  <c r="BJ28"/>
  <c r="AQ28" s="1"/>
  <c r="BI28"/>
  <c r="AP28" s="1"/>
  <c r="BG28"/>
  <c r="AN28" s="1"/>
  <c r="BD28"/>
  <c r="AL28" s="1"/>
  <c r="BB28"/>
  <c r="AI28" s="1"/>
  <c r="AZ28"/>
  <c r="AG28" s="1"/>
  <c r="AY28"/>
  <c r="AF28" s="1"/>
  <c r="AM28"/>
  <c r="AK28"/>
  <c r="C28"/>
  <c r="BJ27"/>
  <c r="AQ27" s="1"/>
  <c r="BI27"/>
  <c r="AP27" s="1"/>
  <c r="BG27"/>
  <c r="AO27" s="1"/>
  <c r="BD27"/>
  <c r="AK27" s="1"/>
  <c r="BB27"/>
  <c r="AI27" s="1"/>
  <c r="AZ27"/>
  <c r="AH27" s="1"/>
  <c r="AY27"/>
  <c r="AF27" s="1"/>
  <c r="AJ27"/>
  <c r="C27"/>
  <c r="BJ26"/>
  <c r="AQ26" s="1"/>
  <c r="BI26"/>
  <c r="AP26" s="1"/>
  <c r="BG26"/>
  <c r="AN26" s="1"/>
  <c r="BD26"/>
  <c r="AM26" s="1"/>
  <c r="BB26"/>
  <c r="AI26" s="1"/>
  <c r="AZ26"/>
  <c r="AG26" s="1"/>
  <c r="AY26"/>
  <c r="AF26" s="1"/>
  <c r="C26"/>
  <c r="BJ25"/>
  <c r="AQ25" s="1"/>
  <c r="BI25"/>
  <c r="AP25" s="1"/>
  <c r="BG25"/>
  <c r="AO25" s="1"/>
  <c r="BD25"/>
  <c r="AM25" s="1"/>
  <c r="BB25"/>
  <c r="AI25" s="1"/>
  <c r="AZ25"/>
  <c r="AH25" s="1"/>
  <c r="AY25"/>
  <c r="AF25" s="1"/>
  <c r="C25"/>
  <c r="BJ24"/>
  <c r="AQ24" s="1"/>
  <c r="BI24"/>
  <c r="AP24" s="1"/>
  <c r="BG24"/>
  <c r="AN24" s="1"/>
  <c r="BD24"/>
  <c r="AK24" s="1"/>
  <c r="BB24"/>
  <c r="AI24" s="1"/>
  <c r="AZ24"/>
  <c r="AH24" s="1"/>
  <c r="AY24"/>
  <c r="AF24" s="1"/>
  <c r="AM24"/>
  <c r="AG24"/>
  <c r="AA24" s="1"/>
  <c r="C24"/>
  <c r="BJ23"/>
  <c r="AQ23" s="1"/>
  <c r="BI23"/>
  <c r="AP23" s="1"/>
  <c r="BG23"/>
  <c r="AO23" s="1"/>
  <c r="BD23"/>
  <c r="AM23" s="1"/>
  <c r="BB23"/>
  <c r="AI23" s="1"/>
  <c r="AZ23"/>
  <c r="AG23" s="1"/>
  <c r="AY23"/>
  <c r="AF23" s="1"/>
  <c r="C23"/>
  <c r="BJ22"/>
  <c r="AQ22" s="1"/>
  <c r="BI22"/>
  <c r="AP22" s="1"/>
  <c r="BG22"/>
  <c r="AO22" s="1"/>
  <c r="BD22"/>
  <c r="AL22" s="1"/>
  <c r="BB22"/>
  <c r="AI22" s="1"/>
  <c r="AZ22"/>
  <c r="AG22" s="1"/>
  <c r="AY22"/>
  <c r="AF22" s="1"/>
  <c r="AM22"/>
  <c r="AJ22"/>
  <c r="C22"/>
  <c r="BJ21"/>
  <c r="AQ21" s="1"/>
  <c r="BI21"/>
  <c r="AP21" s="1"/>
  <c r="BG21"/>
  <c r="AO21" s="1"/>
  <c r="BD21"/>
  <c r="AM21" s="1"/>
  <c r="BB21"/>
  <c r="AI21" s="1"/>
  <c r="Z21" s="1"/>
  <c r="AZ21"/>
  <c r="AH21" s="1"/>
  <c r="AY21"/>
  <c r="AF21" s="1"/>
  <c r="AL21"/>
  <c r="AG21"/>
  <c r="C21"/>
  <c r="BJ20"/>
  <c r="AQ20" s="1"/>
  <c r="BI20"/>
  <c r="AP20" s="1"/>
  <c r="BG20"/>
  <c r="AO20" s="1"/>
  <c r="BD20"/>
  <c r="AM20" s="1"/>
  <c r="BB20"/>
  <c r="AI20" s="1"/>
  <c r="AZ20"/>
  <c r="AG20" s="1"/>
  <c r="AY20"/>
  <c r="AF20" s="1"/>
  <c r="AK20"/>
  <c r="C20"/>
  <c r="BJ19"/>
  <c r="AQ19" s="1"/>
  <c r="BI19"/>
  <c r="AP19" s="1"/>
  <c r="BG19"/>
  <c r="AO19" s="1"/>
  <c r="BD19"/>
  <c r="AL19" s="1"/>
  <c r="BB19"/>
  <c r="AI19" s="1"/>
  <c r="Z19" s="1"/>
  <c r="AZ19"/>
  <c r="AG19" s="1"/>
  <c r="AY19"/>
  <c r="AF19" s="1"/>
  <c r="C19"/>
  <c r="BJ18"/>
  <c r="AQ18" s="1"/>
  <c r="BI18"/>
  <c r="AP18" s="1"/>
  <c r="BG18"/>
  <c r="AO18" s="1"/>
  <c r="BD18"/>
  <c r="AK18" s="1"/>
  <c r="BB18"/>
  <c r="AI18" s="1"/>
  <c r="AZ18"/>
  <c r="AH18" s="1"/>
  <c r="AY18"/>
  <c r="AF18" s="1"/>
  <c r="C18"/>
  <c r="BJ17"/>
  <c r="AQ17" s="1"/>
  <c r="BI17"/>
  <c r="AP17" s="1"/>
  <c r="BG17"/>
  <c r="AO17" s="1"/>
  <c r="BD17"/>
  <c r="AL17" s="1"/>
  <c r="BB17"/>
  <c r="AI17" s="1"/>
  <c r="Z17" s="1"/>
  <c r="AZ17"/>
  <c r="AG17" s="1"/>
  <c r="AY17"/>
  <c r="AM17"/>
  <c r="AF17"/>
  <c r="C17"/>
  <c r="BJ16"/>
  <c r="AQ16" s="1"/>
  <c r="BI16"/>
  <c r="AP16" s="1"/>
  <c r="BG16"/>
  <c r="AO16" s="1"/>
  <c r="BD16"/>
  <c r="AM16" s="1"/>
  <c r="BB16"/>
  <c r="AI16" s="1"/>
  <c r="AZ16"/>
  <c r="AG16" s="1"/>
  <c r="AY16"/>
  <c r="AF16" s="1"/>
  <c r="AK16"/>
  <c r="C16"/>
  <c r="BJ15"/>
  <c r="AQ15" s="1"/>
  <c r="BI15"/>
  <c r="AP15" s="1"/>
  <c r="BG15"/>
  <c r="AO15" s="1"/>
  <c r="BD15"/>
  <c r="AM15" s="1"/>
  <c r="BB15"/>
  <c r="AI15" s="1"/>
  <c r="AZ15"/>
  <c r="AH15" s="1"/>
  <c r="AY15"/>
  <c r="AF15" s="1"/>
  <c r="C15"/>
  <c r="BJ14"/>
  <c r="AQ14" s="1"/>
  <c r="BI14"/>
  <c r="AP14" s="1"/>
  <c r="BG14"/>
  <c r="AO14" s="1"/>
  <c r="BD14"/>
  <c r="AM14" s="1"/>
  <c r="BB14"/>
  <c r="AI14" s="1"/>
  <c r="Z14" s="1"/>
  <c r="AZ14"/>
  <c r="AG14" s="1"/>
  <c r="AY14"/>
  <c r="AL14"/>
  <c r="AK14"/>
  <c r="AF14"/>
  <c r="C14"/>
  <c r="BJ13"/>
  <c r="AQ13" s="1"/>
  <c r="BI13"/>
  <c r="AP13" s="1"/>
  <c r="BG13"/>
  <c r="AO13" s="1"/>
  <c r="BD13"/>
  <c r="AL13" s="1"/>
  <c r="BB13"/>
  <c r="AI13" s="1"/>
  <c r="AZ13"/>
  <c r="AH13" s="1"/>
  <c r="AY13"/>
  <c r="AF13" s="1"/>
  <c r="C13"/>
  <c r="BJ12"/>
  <c r="AQ12" s="1"/>
  <c r="BI12"/>
  <c r="AP12" s="1"/>
  <c r="BG12"/>
  <c r="AO12" s="1"/>
  <c r="BD12"/>
  <c r="AM12" s="1"/>
  <c r="BB12"/>
  <c r="AI12" s="1"/>
  <c r="AZ12"/>
  <c r="AG12" s="1"/>
  <c r="AY12"/>
  <c r="AF12" s="1"/>
  <c r="AK12"/>
  <c r="C12"/>
  <c r="BJ11"/>
  <c r="AQ11" s="1"/>
  <c r="BI11"/>
  <c r="AP11" s="1"/>
  <c r="BG11"/>
  <c r="AO11" s="1"/>
  <c r="BD11"/>
  <c r="AK11" s="1"/>
  <c r="BB11"/>
  <c r="AI11" s="1"/>
  <c r="AZ11"/>
  <c r="AH11" s="1"/>
  <c r="AY11"/>
  <c r="AF11" s="1"/>
  <c r="BJ10"/>
  <c r="AQ10" s="1"/>
  <c r="BI10"/>
  <c r="AP10" s="1"/>
  <c r="BG10"/>
  <c r="AO10" s="1"/>
  <c r="BD10"/>
  <c r="AL10" s="1"/>
  <c r="BB10"/>
  <c r="AI10" s="1"/>
  <c r="AZ10"/>
  <c r="AH10" s="1"/>
  <c r="AY10"/>
  <c r="AF10" s="1"/>
  <c r="C10"/>
  <c r="BJ9"/>
  <c r="AQ9" s="1"/>
  <c r="BI9"/>
  <c r="AP9" s="1"/>
  <c r="BG9"/>
  <c r="AO9" s="1"/>
  <c r="BD9"/>
  <c r="AM9" s="1"/>
  <c r="BB9"/>
  <c r="AI9" s="1"/>
  <c r="AZ9"/>
  <c r="AH9" s="1"/>
  <c r="AY9"/>
  <c r="AF9" s="1"/>
  <c r="C9"/>
  <c r="AA5"/>
  <c r="AA28" l="1"/>
  <c r="Z31"/>
  <c r="AA36"/>
  <c r="AO38"/>
  <c r="AN45"/>
  <c r="AN50"/>
  <c r="AA51"/>
  <c r="AN52"/>
  <c r="AA59"/>
  <c r="AL61"/>
  <c r="AO63"/>
  <c r="AO65"/>
  <c r="AA69"/>
  <c r="AL71"/>
  <c r="AA71"/>
  <c r="AA73"/>
  <c r="AN75"/>
  <c r="AA77"/>
  <c r="AA80"/>
  <c r="AO81"/>
  <c r="AL83"/>
  <c r="Z83" s="1"/>
  <c r="AA86"/>
  <c r="AK89"/>
  <c r="Z89"/>
  <c r="AO90"/>
  <c r="AA92"/>
  <c r="AK95"/>
  <c r="AA98"/>
  <c r="AA101"/>
  <c r="AO102"/>
  <c r="AG104"/>
  <c r="AA104" s="1"/>
  <c r="AG106"/>
  <c r="AA106" s="1"/>
  <c r="AK108"/>
  <c r="AF28" i="45"/>
  <c r="AF22"/>
  <c r="AF27"/>
  <c r="AF64"/>
  <c r="AF108"/>
  <c r="AF74"/>
  <c r="AF107"/>
  <c r="AF73"/>
  <c r="AF63"/>
  <c r="AF106"/>
  <c r="AF98"/>
  <c r="AF70"/>
  <c r="AF49"/>
  <c r="AF95"/>
  <c r="AF43"/>
  <c r="X21" i="46"/>
  <c r="Z21" i="48"/>
  <c r="AF84" i="45"/>
  <c r="BA58"/>
  <c r="AF52"/>
  <c r="AF45"/>
  <c r="AF103"/>
  <c r="AF99"/>
  <c r="AF37"/>
  <c r="BA89"/>
  <c r="BA61"/>
  <c r="BA42"/>
  <c r="AF36"/>
  <c r="AF90"/>
  <c r="BA81"/>
  <c r="BA69"/>
  <c r="BA65"/>
  <c r="BA53"/>
  <c r="BA34"/>
  <c r="AA49" i="9"/>
  <c r="AL59"/>
  <c r="AA79"/>
  <c r="AL82"/>
  <c r="Z82"/>
  <c r="AA97"/>
  <c r="AA103"/>
  <c r="Z108"/>
  <c r="AF29" i="45"/>
  <c r="AF31"/>
  <c r="AF25"/>
  <c r="AF115"/>
  <c r="AF80"/>
  <c r="AF116"/>
  <c r="AF79"/>
  <c r="AF32"/>
  <c r="AF55"/>
  <c r="AF104"/>
  <c r="AF93"/>
  <c r="AF68"/>
  <c r="AF41"/>
  <c r="AF87"/>
  <c r="AF82"/>
  <c r="AF58"/>
  <c r="BA113"/>
  <c r="BA105"/>
  <c r="BA101"/>
  <c r="BA97"/>
  <c r="BA50"/>
  <c r="AF96"/>
  <c r="AF89"/>
  <c r="AF61"/>
  <c r="AF42"/>
  <c r="BA94"/>
  <c r="AF88"/>
  <c r="AF81"/>
  <c r="AF69"/>
  <c r="AF65"/>
  <c r="AF53"/>
  <c r="AF34"/>
  <c r="AA45" i="9"/>
  <c r="AA65"/>
  <c r="AH67"/>
  <c r="Y67" s="1"/>
  <c r="AB67" s="1"/>
  <c r="N75" i="45" s="1"/>
  <c r="AA75" i="9"/>
  <c r="AA90"/>
  <c r="Z107"/>
  <c r="AC24" i="51"/>
  <c r="X23" i="50"/>
  <c r="AF20" i="45"/>
  <c r="AF19"/>
  <c r="AF23"/>
  <c r="AF112"/>
  <c r="AF78"/>
  <c r="AF111"/>
  <c r="AF77"/>
  <c r="AF91"/>
  <c r="AF47"/>
  <c r="AF102"/>
  <c r="AF85"/>
  <c r="AF66"/>
  <c r="AF33"/>
  <c r="AF59"/>
  <c r="Y17" i="46"/>
  <c r="Y17" i="47"/>
  <c r="AA17" i="48"/>
  <c r="BA86" i="45"/>
  <c r="AF56"/>
  <c r="AF113"/>
  <c r="AF105"/>
  <c r="AF101"/>
  <c r="AF97"/>
  <c r="AF50"/>
  <c r="AF40"/>
  <c r="AF94"/>
  <c r="BA71"/>
  <c r="BA67"/>
  <c r="Z13" i="9"/>
  <c r="AH20"/>
  <c r="Y20" s="1"/>
  <c r="AB20" s="1"/>
  <c r="Z22"/>
  <c r="AG37"/>
  <c r="AA37" s="1"/>
  <c r="AK41"/>
  <c r="AA53"/>
  <c r="AL55"/>
  <c r="AA55"/>
  <c r="AA57"/>
  <c r="AA61"/>
  <c r="Z81"/>
  <c r="AA83"/>
  <c r="AA89"/>
  <c r="Z90"/>
  <c r="AA95"/>
  <c r="AK99"/>
  <c r="AA99" s="1"/>
  <c r="AM102"/>
  <c r="Z102"/>
  <c r="AO104"/>
  <c r="AF26" i="45"/>
  <c r="AF24"/>
  <c r="AF30"/>
  <c r="AF21"/>
  <c r="AF110"/>
  <c r="AF76"/>
  <c r="AF109"/>
  <c r="AF75"/>
  <c r="AF83"/>
  <c r="AF39"/>
  <c r="AF100"/>
  <c r="AF72"/>
  <c r="AF57"/>
  <c r="AF35"/>
  <c r="AF51"/>
  <c r="AF86"/>
  <c r="AF54"/>
  <c r="BA45"/>
  <c r="BA103"/>
  <c r="BA99"/>
  <c r="BA37"/>
  <c r="AF38"/>
  <c r="AF92"/>
  <c r="AF71"/>
  <c r="AF67"/>
  <c r="Y23" i="46"/>
  <c r="Y23" i="47"/>
  <c r="AA23" i="48"/>
  <c r="Z26" i="51"/>
  <c r="M18" i="45"/>
  <c r="AY17"/>
  <c r="AY18"/>
  <c r="AY19"/>
  <c r="AF17"/>
  <c r="AD19"/>
  <c r="AU18"/>
  <c r="AB22" i="51"/>
  <c r="AB26" s="1"/>
  <c r="AD17" i="45"/>
  <c r="AC22" i="51" s="1"/>
  <c r="X21" i="50"/>
  <c r="AC18" i="51"/>
  <c r="X17" i="50"/>
  <c r="Z10" i="9"/>
  <c r="AD18" i="51"/>
  <c r="Y17" i="50"/>
  <c r="Y17" i="49"/>
  <c r="AH54" i="9"/>
  <c r="Y54" s="1"/>
  <c r="AB54" s="1"/>
  <c r="N62" i="45" s="1"/>
  <c r="AH70" i="9"/>
  <c r="Y70" s="1"/>
  <c r="AB70" s="1"/>
  <c r="N78" i="45" s="1"/>
  <c r="AH78" i="9"/>
  <c r="Y78" s="1"/>
  <c r="AB78" s="1"/>
  <c r="N86" i="45" s="1"/>
  <c r="AG102" i="9"/>
  <c r="AA102" s="1"/>
  <c r="AN27"/>
  <c r="AL29"/>
  <c r="Z29" s="1"/>
  <c r="AO37"/>
  <c r="Z37" s="1"/>
  <c r="AG42"/>
  <c r="AA42" s="1"/>
  <c r="AH89"/>
  <c r="Y89" s="1"/>
  <c r="AB89" s="1"/>
  <c r="AO91"/>
  <c r="Z91" s="1"/>
  <c r="AG93"/>
  <c r="AA93" s="1"/>
  <c r="AH95"/>
  <c r="Y95" s="1"/>
  <c r="AB95" s="1"/>
  <c r="AG96"/>
  <c r="AA96" s="1"/>
  <c r="AH99"/>
  <c r="Y99" s="1"/>
  <c r="AB99" s="1"/>
  <c r="AO99"/>
  <c r="Z99" s="1"/>
  <c r="AN19"/>
  <c r="AJ21"/>
  <c r="Y21" s="1"/>
  <c r="AB21" s="1"/>
  <c r="N29" i="45" s="1"/>
  <c r="AG13" i="9"/>
  <c r="AA13" s="1"/>
  <c r="AH16"/>
  <c r="Y16" s="1"/>
  <c r="AB16" s="1"/>
  <c r="AK19"/>
  <c r="AA19" s="1"/>
  <c r="AJ29"/>
  <c r="Y29" s="1"/>
  <c r="AB29" s="1"/>
  <c r="AO30"/>
  <c r="Z30" s="1"/>
  <c r="AM37"/>
  <c r="AO39"/>
  <c r="Z39" s="1"/>
  <c r="AN44"/>
  <c r="AH46"/>
  <c r="Y46" s="1"/>
  <c r="AB46" s="1"/>
  <c r="N54" i="45" s="1"/>
  <c r="AH49" i="9"/>
  <c r="Y49" s="1"/>
  <c r="AB49" s="1"/>
  <c r="AL50"/>
  <c r="AL53"/>
  <c r="AO57"/>
  <c r="AN60"/>
  <c r="AH62"/>
  <c r="Y62" s="1"/>
  <c r="AB62" s="1"/>
  <c r="N70" i="45" s="1"/>
  <c r="AH65" i="9"/>
  <c r="Y65" s="1"/>
  <c r="AB65" s="1"/>
  <c r="AL66"/>
  <c r="AL69"/>
  <c r="AO73"/>
  <c r="AN74"/>
  <c r="AO77"/>
  <c r="AH81"/>
  <c r="Y81" s="1"/>
  <c r="AB81" s="1"/>
  <c r="AK82"/>
  <c r="AA82" s="1"/>
  <c r="AH83"/>
  <c r="Y83" s="1"/>
  <c r="AB83" s="1"/>
  <c r="AO83"/>
  <c r="AG85"/>
  <c r="AA85" s="1"/>
  <c r="AH87"/>
  <c r="Y87" s="1"/>
  <c r="AB87" s="1"/>
  <c r="AG88"/>
  <c r="AA88" s="1"/>
  <c r="AO97"/>
  <c r="Z97" s="1"/>
  <c r="AK100"/>
  <c r="AA100" s="1"/>
  <c r="AL101"/>
  <c r="Z101" s="1"/>
  <c r="AL104"/>
  <c r="Z104" s="1"/>
  <c r="AK105"/>
  <c r="AA105" s="1"/>
  <c r="AO106"/>
  <c r="Z106" s="1"/>
  <c r="AK107"/>
  <c r="AA107" s="1"/>
  <c r="AH108"/>
  <c r="Y108" s="1"/>
  <c r="AB108" s="1"/>
  <c r="AN108"/>
  <c r="AA108" s="1"/>
  <c r="AG32"/>
  <c r="AA32" s="1"/>
  <c r="AG34"/>
  <c r="AA34" s="1"/>
  <c r="AH36"/>
  <c r="Y36" s="1"/>
  <c r="AB36" s="1"/>
  <c r="AL47"/>
  <c r="AL63"/>
  <c r="AH74"/>
  <c r="Y74" s="1"/>
  <c r="AB74" s="1"/>
  <c r="N82" i="45" s="1"/>
  <c r="AH76" i="9"/>
  <c r="Y76" s="1"/>
  <c r="AB76" s="1"/>
  <c r="N84" i="45" s="1"/>
  <c r="AN10" i="9"/>
  <c r="AK17"/>
  <c r="AA17" s="1"/>
  <c r="AN25"/>
  <c r="AM27"/>
  <c r="Y27" s="1"/>
  <c r="AB27" s="1"/>
  <c r="N35" i="45" s="1"/>
  <c r="AN33" i="9"/>
  <c r="AM35"/>
  <c r="Y35" s="1"/>
  <c r="AB35" s="1"/>
  <c r="N43" i="45" s="1"/>
  <c r="AK39" i="9"/>
  <c r="AO43"/>
  <c r="Z43" s="1"/>
  <c r="AH48"/>
  <c r="Y48" s="1"/>
  <c r="AB48" s="1"/>
  <c r="N56" i="45" s="1"/>
  <c r="AH56" i="9"/>
  <c r="Y56" s="1"/>
  <c r="AB56" s="1"/>
  <c r="N64" i="45" s="1"/>
  <c r="AH64" i="9"/>
  <c r="Y64" s="1"/>
  <c r="AB64" s="1"/>
  <c r="N72" i="45" s="1"/>
  <c r="AH72" i="9"/>
  <c r="Y72" s="1"/>
  <c r="AB72" s="1"/>
  <c r="N80" i="45" s="1"/>
  <c r="AL74" i="9"/>
  <c r="AO84"/>
  <c r="Z84" s="1"/>
  <c r="AM86"/>
  <c r="AO92"/>
  <c r="Z92" s="1"/>
  <c r="AM94"/>
  <c r="AJ19"/>
  <c r="AL24"/>
  <c r="Z24" s="1"/>
  <c r="AL25"/>
  <c r="Z25" s="1"/>
  <c r="AL27"/>
  <c r="Z27" s="1"/>
  <c r="AH28"/>
  <c r="Y28" s="1"/>
  <c r="AB28" s="1"/>
  <c r="AO29"/>
  <c r="AK30"/>
  <c r="AK31"/>
  <c r="AL32"/>
  <c r="Z32" s="1"/>
  <c r="AL33"/>
  <c r="Z33" s="1"/>
  <c r="AK34"/>
  <c r="AL35"/>
  <c r="Z35" s="1"/>
  <c r="AL36"/>
  <c r="Z36" s="1"/>
  <c r="AL38"/>
  <c r="Z38" s="1"/>
  <c r="AJ39"/>
  <c r="Y39" s="1"/>
  <c r="AB39" s="1"/>
  <c r="N47" i="45" s="1"/>
  <c r="AG41" i="9"/>
  <c r="AA41" s="1"/>
  <c r="AO41"/>
  <c r="Z41" s="1"/>
  <c r="AL44"/>
  <c r="Z44" s="1"/>
  <c r="AH45"/>
  <c r="Y45" s="1"/>
  <c r="AB45" s="1"/>
  <c r="AN46"/>
  <c r="AH50"/>
  <c r="Y50" s="1"/>
  <c r="AB50" s="1"/>
  <c r="N58" i="45" s="1"/>
  <c r="AO51" i="9"/>
  <c r="AL52"/>
  <c r="AH53"/>
  <c r="Y53" s="1"/>
  <c r="AB53" s="1"/>
  <c r="AN54"/>
  <c r="AH58"/>
  <c r="Y58" s="1"/>
  <c r="AB58" s="1"/>
  <c r="N66" i="45" s="1"/>
  <c r="AO59" i="9"/>
  <c r="AL60"/>
  <c r="AH61"/>
  <c r="Y61" s="1"/>
  <c r="AB61" s="1"/>
  <c r="AN62"/>
  <c r="AH66"/>
  <c r="Y66" s="1"/>
  <c r="AB66" s="1"/>
  <c r="N74" i="45" s="1"/>
  <c r="AO67" i="9"/>
  <c r="AL68"/>
  <c r="AH69"/>
  <c r="Y69" s="1"/>
  <c r="AB69" s="1"/>
  <c r="AN70"/>
  <c r="AH75"/>
  <c r="Y75" s="1"/>
  <c r="AB75" s="1"/>
  <c r="N83" i="45" s="1"/>
  <c r="AN76" i="9"/>
  <c r="AO79"/>
  <c r="AM81"/>
  <c r="AH82"/>
  <c r="Y82" s="1"/>
  <c r="AB82" s="1"/>
  <c r="AM84"/>
  <c r="AL86"/>
  <c r="Z86" s="1"/>
  <c r="AO87"/>
  <c r="Z87" s="1"/>
  <c r="AM89"/>
  <c r="AH90"/>
  <c r="Y90" s="1"/>
  <c r="AB90" s="1"/>
  <c r="AM92"/>
  <c r="AL94"/>
  <c r="Z94" s="1"/>
  <c r="AO95"/>
  <c r="Z95" s="1"/>
  <c r="AM97"/>
  <c r="AH98"/>
  <c r="Y98" s="1"/>
  <c r="AB98" s="1"/>
  <c r="AO98"/>
  <c r="Z98" s="1"/>
  <c r="AM100"/>
  <c r="AM103"/>
  <c r="AM107"/>
  <c r="AK13"/>
  <c r="AJ25"/>
  <c r="Y25" s="1"/>
  <c r="AB25" s="1"/>
  <c r="N33" i="45" s="1"/>
  <c r="AG30" i="9"/>
  <c r="AA30" s="1"/>
  <c r="AJ31"/>
  <c r="Y31" s="1"/>
  <c r="AB31" s="1"/>
  <c r="N39" i="45" s="1"/>
  <c r="AJ33" i="9"/>
  <c r="Y33" s="1"/>
  <c r="AB33" s="1"/>
  <c r="N41" i="45" s="1"/>
  <c r="AK38" i="9"/>
  <c r="AA38" s="1"/>
  <c r="AO42"/>
  <c r="Z42" s="1"/>
  <c r="AM43"/>
  <c r="Y43" s="1"/>
  <c r="AB43" s="1"/>
  <c r="N51" i="45" s="1"/>
  <c r="AH44" i="9"/>
  <c r="Y44" s="1"/>
  <c r="AB44" s="1"/>
  <c r="AL46"/>
  <c r="AH47"/>
  <c r="Y47" s="1"/>
  <c r="AB47" s="1"/>
  <c r="N55" i="45" s="1"/>
  <c r="AN48" i="9"/>
  <c r="AL49"/>
  <c r="AH52"/>
  <c r="Y52" s="1"/>
  <c r="AB52" s="1"/>
  <c r="N60" i="45" s="1"/>
  <c r="AL54" i="9"/>
  <c r="AH55"/>
  <c r="Y55" s="1"/>
  <c r="AB55" s="1"/>
  <c r="N63" i="45" s="1"/>
  <c r="AN56" i="9"/>
  <c r="AL57"/>
  <c r="AH60"/>
  <c r="Y60" s="1"/>
  <c r="AB60" s="1"/>
  <c r="N68" i="45" s="1"/>
  <c r="AL62" i="9"/>
  <c r="AH63"/>
  <c r="Y63" s="1"/>
  <c r="AB63" s="1"/>
  <c r="N71" i="45" s="1"/>
  <c r="AN64" i="9"/>
  <c r="AL65"/>
  <c r="AH68"/>
  <c r="Y68" s="1"/>
  <c r="AB68" s="1"/>
  <c r="N76" i="45" s="1"/>
  <c r="AL70" i="9"/>
  <c r="AH71"/>
  <c r="Y71" s="1"/>
  <c r="AB71" s="1"/>
  <c r="N79" i="45" s="1"/>
  <c r="AN72" i="9"/>
  <c r="AL73"/>
  <c r="AL76"/>
  <c r="AH77"/>
  <c r="Y77" s="1"/>
  <c r="AB77" s="1"/>
  <c r="AN78"/>
  <c r="AO80"/>
  <c r="Z80" s="1"/>
  <c r="AO85"/>
  <c r="Z85" s="1"/>
  <c r="AO88"/>
  <c r="Z88" s="1"/>
  <c r="AO93"/>
  <c r="Z93" s="1"/>
  <c r="AO96"/>
  <c r="Z96" s="1"/>
  <c r="AO101"/>
  <c r="AG9"/>
  <c r="AM11"/>
  <c r="AM10"/>
  <c r="AH14"/>
  <c r="Y14" s="1"/>
  <c r="AB14" s="1"/>
  <c r="AN14"/>
  <c r="AA14" s="1"/>
  <c r="AM30"/>
  <c r="AN31"/>
  <c r="AL11"/>
  <c r="Z11" s="1"/>
  <c r="AM13"/>
  <c r="AN16"/>
  <c r="AA16" s="1"/>
  <c r="AH17"/>
  <c r="Y17" s="1"/>
  <c r="AB17" s="1"/>
  <c r="AH19"/>
  <c r="Y19" s="1"/>
  <c r="AB19" s="1"/>
  <c r="AM19"/>
  <c r="AN20"/>
  <c r="AA20" s="1"/>
  <c r="AG11"/>
  <c r="AL16"/>
  <c r="Z16" s="1"/>
  <c r="AN17"/>
  <c r="AL20"/>
  <c r="Z20" s="1"/>
  <c r="AN21"/>
  <c r="AH22"/>
  <c r="Y22" s="1"/>
  <c r="AB22" s="1"/>
  <c r="AN22"/>
  <c r="AK25"/>
  <c r="AG29"/>
  <c r="AA29" s="1"/>
  <c r="AM29"/>
  <c r="AK33"/>
  <c r="AO34"/>
  <c r="Z34" s="1"/>
  <c r="AM36"/>
  <c r="AJ37"/>
  <c r="AK40"/>
  <c r="AA40" s="1"/>
  <c r="AK44"/>
  <c r="AA44" s="1"/>
  <c r="AM45"/>
  <c r="AK46"/>
  <c r="AA46" s="1"/>
  <c r="AM47"/>
  <c r="AK48"/>
  <c r="AA48" s="1"/>
  <c r="AM49"/>
  <c r="AK50"/>
  <c r="AA50" s="1"/>
  <c r="AM51"/>
  <c r="AK52"/>
  <c r="AA52" s="1"/>
  <c r="AM53"/>
  <c r="AK54"/>
  <c r="AA54" s="1"/>
  <c r="AM55"/>
  <c r="AK56"/>
  <c r="AA56" s="1"/>
  <c r="AM57"/>
  <c r="AK58"/>
  <c r="AA58" s="1"/>
  <c r="AM59"/>
  <c r="AK60"/>
  <c r="AA60" s="1"/>
  <c r="AM61"/>
  <c r="AK62"/>
  <c r="AA62" s="1"/>
  <c r="AM63"/>
  <c r="AK64"/>
  <c r="AA64" s="1"/>
  <c r="AM65"/>
  <c r="AK66"/>
  <c r="AA66" s="1"/>
  <c r="AM67"/>
  <c r="AK68"/>
  <c r="AA68" s="1"/>
  <c r="AM69"/>
  <c r="AK70"/>
  <c r="AA70" s="1"/>
  <c r="AM71"/>
  <c r="AK72"/>
  <c r="AA72" s="1"/>
  <c r="AM73"/>
  <c r="AK74"/>
  <c r="AA74" s="1"/>
  <c r="AM75"/>
  <c r="AK76"/>
  <c r="AA76" s="1"/>
  <c r="AM77"/>
  <c r="AK78"/>
  <c r="AA78" s="1"/>
  <c r="AM79"/>
  <c r="AM39"/>
  <c r="AH40"/>
  <c r="Y40" s="1"/>
  <c r="AB40" s="1"/>
  <c r="AL15"/>
  <c r="Z15" s="1"/>
  <c r="AK15"/>
  <c r="AJ20"/>
  <c r="AK21"/>
  <c r="AA21" s="1"/>
  <c r="AK22"/>
  <c r="AA22" s="1"/>
  <c r="AN23"/>
  <c r="AG25"/>
  <c r="AG33"/>
  <c r="AJ41"/>
  <c r="Y41" s="1"/>
  <c r="AB41" s="1"/>
  <c r="AK26"/>
  <c r="AA26" s="1"/>
  <c r="AH26"/>
  <c r="Y26" s="1"/>
  <c r="AB26" s="1"/>
  <c r="AL26"/>
  <c r="Z26" s="1"/>
  <c r="AO26"/>
  <c r="AK23"/>
  <c r="AA23" s="1"/>
  <c r="AJ23"/>
  <c r="AL23"/>
  <c r="Z23" s="1"/>
  <c r="AG18"/>
  <c r="AA18" s="1"/>
  <c r="AM18"/>
  <c r="AL18"/>
  <c r="Z18" s="1"/>
  <c r="AN18"/>
  <c r="AG15"/>
  <c r="AA15" s="1"/>
  <c r="AN15"/>
  <c r="AN13"/>
  <c r="AH12"/>
  <c r="Y12" s="1"/>
  <c r="AB12" s="1"/>
  <c r="AN12"/>
  <c r="AA12" s="1"/>
  <c r="AL12"/>
  <c r="Z12" s="1"/>
  <c r="AN11"/>
  <c r="AG10"/>
  <c r="AK10"/>
  <c r="AN9"/>
  <c r="AK9"/>
  <c r="AL9"/>
  <c r="Z9" s="1"/>
  <c r="AI46"/>
  <c r="AJ46"/>
  <c r="AI48"/>
  <c r="Z48" s="1"/>
  <c r="AJ48"/>
  <c r="AI50"/>
  <c r="Z50" s="1"/>
  <c r="AJ50"/>
  <c r="AI52"/>
  <c r="Z52" s="1"/>
  <c r="AJ52"/>
  <c r="AI54"/>
  <c r="AJ54"/>
  <c r="AI56"/>
  <c r="Z56" s="1"/>
  <c r="AJ56"/>
  <c r="AI58"/>
  <c r="Z58" s="1"/>
  <c r="AJ58"/>
  <c r="AI60"/>
  <c r="Z60" s="1"/>
  <c r="AJ60"/>
  <c r="AI62"/>
  <c r="Z62" s="1"/>
  <c r="AJ62"/>
  <c r="AI64"/>
  <c r="Z64" s="1"/>
  <c r="AJ64"/>
  <c r="AI66"/>
  <c r="AJ66"/>
  <c r="AI68"/>
  <c r="Z68" s="1"/>
  <c r="AJ68"/>
  <c r="AI70"/>
  <c r="Z70" s="1"/>
  <c r="AJ70"/>
  <c r="AI72"/>
  <c r="Z72" s="1"/>
  <c r="AJ72"/>
  <c r="AI74"/>
  <c r="AJ74"/>
  <c r="AI76"/>
  <c r="Z76" s="1"/>
  <c r="AJ76"/>
  <c r="AI78"/>
  <c r="Z78" s="1"/>
  <c r="AJ78"/>
  <c r="AH23"/>
  <c r="AO24"/>
  <c r="AG27"/>
  <c r="AA27" s="1"/>
  <c r="AO28"/>
  <c r="Z28" s="1"/>
  <c r="AG31"/>
  <c r="AA31" s="1"/>
  <c r="AO32"/>
  <c r="AG35"/>
  <c r="AA35" s="1"/>
  <c r="AO36"/>
  <c r="AG39"/>
  <c r="AA39" s="1"/>
  <c r="AO40"/>
  <c r="Z40" s="1"/>
  <c r="AG43"/>
  <c r="AA43" s="1"/>
  <c r="AJ24"/>
  <c r="AJ28"/>
  <c r="AJ32"/>
  <c r="AJ36"/>
  <c r="AJ40"/>
  <c r="AJ44"/>
  <c r="AI45"/>
  <c r="Z45" s="1"/>
  <c r="AJ45"/>
  <c r="AI47"/>
  <c r="Z47" s="1"/>
  <c r="AJ47"/>
  <c r="AI49"/>
  <c r="Z49" s="1"/>
  <c r="AJ49"/>
  <c r="AI51"/>
  <c r="Z51" s="1"/>
  <c r="AJ51"/>
  <c r="Y51" s="1"/>
  <c r="AB51" s="1"/>
  <c r="N59" i="45" s="1"/>
  <c r="AI53" i="9"/>
  <c r="Z53" s="1"/>
  <c r="AJ53"/>
  <c r="AI55"/>
  <c r="Z55" s="1"/>
  <c r="AJ55"/>
  <c r="AI57"/>
  <c r="AJ57"/>
  <c r="Y57" s="1"/>
  <c r="AB57" s="1"/>
  <c r="AI59"/>
  <c r="Z59" s="1"/>
  <c r="AJ59"/>
  <c r="Y59" s="1"/>
  <c r="AB59" s="1"/>
  <c r="N67" i="45" s="1"/>
  <c r="AI61" i="9"/>
  <c r="Z61" s="1"/>
  <c r="AJ61"/>
  <c r="AI63"/>
  <c r="Z63" s="1"/>
  <c r="AJ63"/>
  <c r="AI65"/>
  <c r="Z65" s="1"/>
  <c r="AJ65"/>
  <c r="AI67"/>
  <c r="Z67" s="1"/>
  <c r="AJ67"/>
  <c r="AI69"/>
  <c r="Z69" s="1"/>
  <c r="AJ69"/>
  <c r="AI71"/>
  <c r="Z71" s="1"/>
  <c r="AJ71"/>
  <c r="AI73"/>
  <c r="Z73" s="1"/>
  <c r="AJ73"/>
  <c r="Y73" s="1"/>
  <c r="AB73" s="1"/>
  <c r="AI75"/>
  <c r="Z75" s="1"/>
  <c r="AJ75"/>
  <c r="AI77"/>
  <c r="Z77" s="1"/>
  <c r="AJ77"/>
  <c r="AI79"/>
  <c r="Z79" s="1"/>
  <c r="AJ79"/>
  <c r="Y79" s="1"/>
  <c r="AB79" s="1"/>
  <c r="N87" i="45" s="1"/>
  <c r="AJ9" i="9"/>
  <c r="Y9" s="1"/>
  <c r="AB9" s="1"/>
  <c r="AJ10"/>
  <c r="AJ11"/>
  <c r="Y11" s="1"/>
  <c r="AB11" s="1"/>
  <c r="AJ12"/>
  <c r="AJ13"/>
  <c r="AJ14"/>
  <c r="AJ15"/>
  <c r="AJ16"/>
  <c r="AJ17"/>
  <c r="AJ18"/>
  <c r="Y18" s="1"/>
  <c r="AB18" s="1"/>
  <c r="AJ26"/>
  <c r="AJ30"/>
  <c r="AJ34"/>
  <c r="Y34" s="1"/>
  <c r="AB34" s="1"/>
  <c r="AJ38"/>
  <c r="Y38" s="1"/>
  <c r="AB38" s="1"/>
  <c r="AJ42"/>
  <c r="AJ80"/>
  <c r="Y80" s="1"/>
  <c r="AB80" s="1"/>
  <c r="AJ81"/>
  <c r="AJ82"/>
  <c r="AJ83"/>
  <c r="AJ84"/>
  <c r="Y84" s="1"/>
  <c r="AB84" s="1"/>
  <c r="AJ85"/>
  <c r="AJ86"/>
  <c r="AJ87"/>
  <c r="AJ88"/>
  <c r="Y88" s="1"/>
  <c r="AB88" s="1"/>
  <c r="AJ89"/>
  <c r="AJ90"/>
  <c r="AJ91"/>
  <c r="AJ92"/>
  <c r="Y92" s="1"/>
  <c r="AB92" s="1"/>
  <c r="AJ93"/>
  <c r="Y93" s="1"/>
  <c r="AB93" s="1"/>
  <c r="AJ94"/>
  <c r="AJ95"/>
  <c r="AJ96"/>
  <c r="Y96" s="1"/>
  <c r="AB96" s="1"/>
  <c r="AJ97"/>
  <c r="AJ98"/>
  <c r="AJ99"/>
  <c r="AJ100"/>
  <c r="Y100" s="1"/>
  <c r="AB100" s="1"/>
  <c r="AJ101"/>
  <c r="AJ102"/>
  <c r="Y102" s="1"/>
  <c r="AB102" s="1"/>
  <c r="AJ103"/>
  <c r="AJ104"/>
  <c r="Y104" s="1"/>
  <c r="AB104" s="1"/>
  <c r="AJ105"/>
  <c r="AJ106"/>
  <c r="AJ107"/>
  <c r="AJ108"/>
  <c r="N20" i="45" l="1"/>
  <c r="N97"/>
  <c r="N107"/>
  <c r="N103"/>
  <c r="N95"/>
  <c r="N91"/>
  <c r="N25"/>
  <c r="Z57" i="9"/>
  <c r="AA25"/>
  <c r="N28" i="45"/>
  <c r="Y30" i="9"/>
  <c r="AB30" s="1"/>
  <c r="N38" i="45" s="1"/>
  <c r="Y107" i="9"/>
  <c r="AB107" s="1"/>
  <c r="N115" i="45" s="1"/>
  <c r="Y91" i="9"/>
  <c r="AB91" s="1"/>
  <c r="N99" i="45" s="1"/>
  <c r="N98"/>
  <c r="N24"/>
  <c r="N52"/>
  <c r="N36"/>
  <c r="N31"/>
  <c r="Y32" i="9"/>
  <c r="AB32" s="1"/>
  <c r="N40" i="45" s="1"/>
  <c r="Y24" i="9"/>
  <c r="AB24" s="1"/>
  <c r="N32" i="45" s="1"/>
  <c r="Y23" i="9"/>
  <c r="AB23" s="1"/>
  <c r="Y106"/>
  <c r="AB106" s="1"/>
  <c r="N114" i="45" s="1"/>
  <c r="Y103" i="9"/>
  <c r="AB103" s="1"/>
  <c r="N111" i="45" s="1"/>
  <c r="Y94" i="9"/>
  <c r="AB94" s="1"/>
  <c r="N102" i="45" s="1"/>
  <c r="N106"/>
  <c r="N90"/>
  <c r="N109"/>
  <c r="Y21" i="46"/>
  <c r="AA21" i="48"/>
  <c r="Y21" i="47"/>
  <c r="Y101" i="9"/>
  <c r="AB101" s="1"/>
  <c r="Y97"/>
  <c r="AB97" s="1"/>
  <c r="N105" i="45" s="1"/>
  <c r="Y13" i="9"/>
  <c r="AB13" s="1"/>
  <c r="N21" i="45" s="1"/>
  <c r="Y85" i="9"/>
  <c r="AB85" s="1"/>
  <c r="N93" i="45" s="1"/>
  <c r="Y42" i="9"/>
  <c r="AB42" s="1"/>
  <c r="N50" i="45" s="1"/>
  <c r="Y15" i="9"/>
  <c r="AB15" s="1"/>
  <c r="N23" i="45" s="1"/>
  <c r="N110"/>
  <c r="N101"/>
  <c r="N89"/>
  <c r="N46"/>
  <c r="N48"/>
  <c r="N49"/>
  <c r="N116"/>
  <c r="N112"/>
  <c r="N108"/>
  <c r="N104"/>
  <c r="N100"/>
  <c r="N96"/>
  <c r="N92"/>
  <c r="N88"/>
  <c r="N42"/>
  <c r="N26"/>
  <c r="N85"/>
  <c r="N81"/>
  <c r="N77"/>
  <c r="N73"/>
  <c r="N69"/>
  <c r="N65"/>
  <c r="N61"/>
  <c r="N57"/>
  <c r="N53"/>
  <c r="N44"/>
  <c r="Z74" i="9"/>
  <c r="Z66"/>
  <c r="Z54"/>
  <c r="Z46"/>
  <c r="AA33"/>
  <c r="N37" i="45"/>
  <c r="N30"/>
  <c r="AD24" i="51"/>
  <c r="Y23" i="50"/>
  <c r="Y23" i="49"/>
  <c r="Y86" i="9"/>
  <c r="AB86" s="1"/>
  <c r="N94" i="45" s="1"/>
  <c r="Y37" i="9"/>
  <c r="AB37" s="1"/>
  <c r="N45" i="45" s="1"/>
  <c r="Y105" i="9"/>
  <c r="AB105" s="1"/>
  <c r="N113" i="45" s="1"/>
  <c r="AA9" i="9"/>
  <c r="N17" i="45"/>
  <c r="Y21" i="50"/>
  <c r="AD22" i="51"/>
  <c r="Y21" i="49"/>
  <c r="X20" i="51"/>
  <c r="X26" s="1"/>
  <c r="X19" i="48"/>
  <c r="X25" s="1"/>
  <c r="AA11" i="9"/>
  <c r="N19" i="45"/>
  <c r="AV19" s="1"/>
  <c r="BB19" s="1"/>
  <c r="BC19" s="1"/>
  <c r="Y10" i="9"/>
  <c r="AB10" s="1"/>
  <c r="N18" i="45" s="1"/>
  <c r="AA10" i="9"/>
  <c r="N27" i="45"/>
  <c r="T27" s="1"/>
  <c r="AG27" s="1"/>
  <c r="AV85"/>
  <c r="BB85" s="1"/>
  <c r="BC85" s="1"/>
  <c r="T85"/>
  <c r="AG85" s="1"/>
  <c r="AV81"/>
  <c r="BB81" s="1"/>
  <c r="BC81" s="1"/>
  <c r="T81"/>
  <c r="AG81" s="1"/>
  <c r="AV77"/>
  <c r="BB77" s="1"/>
  <c r="BC77" s="1"/>
  <c r="T77"/>
  <c r="AG77" s="1"/>
  <c r="AV69"/>
  <c r="BB69" s="1"/>
  <c r="BC69" s="1"/>
  <c r="T69"/>
  <c r="AG69" s="1"/>
  <c r="AV65"/>
  <c r="BB65" s="1"/>
  <c r="BC65" s="1"/>
  <c r="T65"/>
  <c r="AG65" s="1"/>
  <c r="AV61"/>
  <c r="BB61" s="1"/>
  <c r="BC61" s="1"/>
  <c r="T61"/>
  <c r="AG61" s="1"/>
  <c r="AV57"/>
  <c r="BB57" s="1"/>
  <c r="BC57" s="1"/>
  <c r="T57"/>
  <c r="AG57" s="1"/>
  <c r="AV53"/>
  <c r="BB53" s="1"/>
  <c r="BC53" s="1"/>
  <c r="T53"/>
  <c r="AG53" s="1"/>
  <c r="AV49"/>
  <c r="BB49" s="1"/>
  <c r="BC49" s="1"/>
  <c r="T49"/>
  <c r="AG49" s="1"/>
  <c r="AV33"/>
  <c r="BB33" s="1"/>
  <c r="BC33" s="1"/>
  <c r="T33"/>
  <c r="AG33" s="1"/>
  <c r="AV73"/>
  <c r="BB73" s="1"/>
  <c r="BC73" s="1"/>
  <c r="T73"/>
  <c r="AG73" s="1"/>
  <c r="AV109"/>
  <c r="BB109" s="1"/>
  <c r="BC109" s="1"/>
  <c r="T109"/>
  <c r="AG109" s="1"/>
  <c r="AV101"/>
  <c r="BB101" s="1"/>
  <c r="BC101" s="1"/>
  <c r="T101"/>
  <c r="AG101" s="1"/>
  <c r="AV89"/>
  <c r="BB89" s="1"/>
  <c r="BC89" s="1"/>
  <c r="T89"/>
  <c r="AG89" s="1"/>
  <c r="AV75"/>
  <c r="BB75" s="1"/>
  <c r="BC75" s="1"/>
  <c r="T75"/>
  <c r="AG75" s="1"/>
  <c r="AV59"/>
  <c r="BB59" s="1"/>
  <c r="BC59" s="1"/>
  <c r="T59"/>
  <c r="AG59" s="1"/>
  <c r="AV24"/>
  <c r="BB24" s="1"/>
  <c r="BC24" s="1"/>
  <c r="T24"/>
  <c r="AG24" s="1"/>
  <c r="AV86"/>
  <c r="BB86" s="1"/>
  <c r="BC86" s="1"/>
  <c r="T86"/>
  <c r="AG86" s="1"/>
  <c r="AV78"/>
  <c r="BB78" s="1"/>
  <c r="BC78" s="1"/>
  <c r="T78"/>
  <c r="AG78" s="1"/>
  <c r="AV70"/>
  <c r="BB70" s="1"/>
  <c r="BC70" s="1"/>
  <c r="T70"/>
  <c r="AG70" s="1"/>
  <c r="AV62"/>
  <c r="BB62" s="1"/>
  <c r="BC62" s="1"/>
  <c r="T62"/>
  <c r="AG62" s="1"/>
  <c r="AV54"/>
  <c r="BB54" s="1"/>
  <c r="BC54" s="1"/>
  <c r="T54"/>
  <c r="AG54" s="1"/>
  <c r="AV41"/>
  <c r="BB41" s="1"/>
  <c r="BC41" s="1"/>
  <c r="T41"/>
  <c r="AG41" s="1"/>
  <c r="AV51"/>
  <c r="BB51" s="1"/>
  <c r="BC51" s="1"/>
  <c r="T51"/>
  <c r="AG51" s="1"/>
  <c r="AV37"/>
  <c r="BB37" s="1"/>
  <c r="BC37" s="1"/>
  <c r="T37"/>
  <c r="AG37" s="1"/>
  <c r="AV103"/>
  <c r="BB103" s="1"/>
  <c r="BC103" s="1"/>
  <c r="T103"/>
  <c r="AG103" s="1"/>
  <c r="AV97"/>
  <c r="BB97" s="1"/>
  <c r="BC97" s="1"/>
  <c r="T97"/>
  <c r="AG97" s="1"/>
  <c r="AV83"/>
  <c r="BB83" s="1"/>
  <c r="BC83" s="1"/>
  <c r="T83"/>
  <c r="AG83" s="1"/>
  <c r="AV67"/>
  <c r="BB67" s="1"/>
  <c r="BC67" s="1"/>
  <c r="T67"/>
  <c r="AG67" s="1"/>
  <c r="AV20"/>
  <c r="BB20" s="1"/>
  <c r="BC20" s="1"/>
  <c r="T20"/>
  <c r="AG20" s="1"/>
  <c r="AV110"/>
  <c r="BB110" s="1"/>
  <c r="BC110" s="1"/>
  <c r="T110"/>
  <c r="AG110" s="1"/>
  <c r="AV106"/>
  <c r="BB106" s="1"/>
  <c r="BC106" s="1"/>
  <c r="T106"/>
  <c r="AG106" s="1"/>
  <c r="AV98"/>
  <c r="BB98" s="1"/>
  <c r="BC98" s="1"/>
  <c r="T98"/>
  <c r="AG98" s="1"/>
  <c r="AV90"/>
  <c r="BB90" s="1"/>
  <c r="BC90" s="1"/>
  <c r="T90"/>
  <c r="AG90" s="1"/>
  <c r="AV25"/>
  <c r="BB25" s="1"/>
  <c r="BC25" s="1"/>
  <c r="T25"/>
  <c r="AG25" s="1"/>
  <c r="W19" i="48"/>
  <c r="W25" s="1"/>
  <c r="T17" i="45"/>
  <c r="AG17" s="1"/>
  <c r="W20" i="51"/>
  <c r="W26" s="1"/>
  <c r="AV17" i="45"/>
  <c r="AV80"/>
  <c r="BB80" s="1"/>
  <c r="BC80" s="1"/>
  <c r="T80"/>
  <c r="AG80" s="1"/>
  <c r="AV72"/>
  <c r="BB72" s="1"/>
  <c r="BC72" s="1"/>
  <c r="T72"/>
  <c r="AG72" s="1"/>
  <c r="AV64"/>
  <c r="BB64" s="1"/>
  <c r="BC64" s="1"/>
  <c r="T64"/>
  <c r="AG64" s="1"/>
  <c r="AV56"/>
  <c r="BB56" s="1"/>
  <c r="BC56" s="1"/>
  <c r="T56"/>
  <c r="AG56" s="1"/>
  <c r="AV44"/>
  <c r="BB44" s="1"/>
  <c r="BC44" s="1"/>
  <c r="T44"/>
  <c r="AG44" s="1"/>
  <c r="AV39"/>
  <c r="BB39" s="1"/>
  <c r="BC39" s="1"/>
  <c r="T39"/>
  <c r="AG39" s="1"/>
  <c r="AV28"/>
  <c r="BB28" s="1"/>
  <c r="BC28" s="1"/>
  <c r="T28"/>
  <c r="AG28" s="1"/>
  <c r="AV107"/>
  <c r="BB107" s="1"/>
  <c r="BC107" s="1"/>
  <c r="T107"/>
  <c r="AG107" s="1"/>
  <c r="AV91"/>
  <c r="BB91" s="1"/>
  <c r="BC91" s="1"/>
  <c r="T91"/>
  <c r="AG91" s="1"/>
  <c r="AV79"/>
  <c r="BB79" s="1"/>
  <c r="BC79" s="1"/>
  <c r="T79"/>
  <c r="AG79" s="1"/>
  <c r="AV55"/>
  <c r="BB55" s="1"/>
  <c r="BC55" s="1"/>
  <c r="T55"/>
  <c r="AG55" s="1"/>
  <c r="AV26"/>
  <c r="BB26" s="1"/>
  <c r="BC26" s="1"/>
  <c r="T26"/>
  <c r="AG26" s="1"/>
  <c r="AV82"/>
  <c r="BB82" s="1"/>
  <c r="BC82" s="1"/>
  <c r="T82"/>
  <c r="AG82" s="1"/>
  <c r="AV74"/>
  <c r="BB74" s="1"/>
  <c r="BC74" s="1"/>
  <c r="T74"/>
  <c r="AG74" s="1"/>
  <c r="AV58"/>
  <c r="BB58" s="1"/>
  <c r="BC58" s="1"/>
  <c r="T58"/>
  <c r="AG58" s="1"/>
  <c r="AV48"/>
  <c r="BB48" s="1"/>
  <c r="BC48" s="1"/>
  <c r="T48"/>
  <c r="AG48" s="1"/>
  <c r="AV31"/>
  <c r="BB31" s="1"/>
  <c r="BC31" s="1"/>
  <c r="T31"/>
  <c r="AG31" s="1"/>
  <c r="AV35"/>
  <c r="BB35" s="1"/>
  <c r="BC35" s="1"/>
  <c r="T35"/>
  <c r="AG35" s="1"/>
  <c r="AV47"/>
  <c r="BB47" s="1"/>
  <c r="BC47" s="1"/>
  <c r="T47"/>
  <c r="AG47" s="1"/>
  <c r="AV95"/>
  <c r="BB95" s="1"/>
  <c r="BC95" s="1"/>
  <c r="T95"/>
  <c r="AG95" s="1"/>
  <c r="AV87"/>
  <c r="BB87" s="1"/>
  <c r="BC87" s="1"/>
  <c r="T87"/>
  <c r="AG87" s="1"/>
  <c r="AV71"/>
  <c r="BB71" s="1"/>
  <c r="BC71" s="1"/>
  <c r="T71"/>
  <c r="AG71" s="1"/>
  <c r="AV63"/>
  <c r="BB63" s="1"/>
  <c r="BC63" s="1"/>
  <c r="T63"/>
  <c r="AG63" s="1"/>
  <c r="AV42"/>
  <c r="BB42" s="1"/>
  <c r="BC42" s="1"/>
  <c r="T42"/>
  <c r="AG42" s="1"/>
  <c r="AV116"/>
  <c r="BB116" s="1"/>
  <c r="BC116" s="1"/>
  <c r="T116"/>
  <c r="AG116" s="1"/>
  <c r="AV112"/>
  <c r="BB112" s="1"/>
  <c r="BC112" s="1"/>
  <c r="T112"/>
  <c r="AG112" s="1"/>
  <c r="AV108"/>
  <c r="BB108" s="1"/>
  <c r="BC108" s="1"/>
  <c r="T108"/>
  <c r="AG108" s="1"/>
  <c r="AV104"/>
  <c r="BB104" s="1"/>
  <c r="BC104" s="1"/>
  <c r="T104"/>
  <c r="AG104" s="1"/>
  <c r="AV100"/>
  <c r="BB100" s="1"/>
  <c r="BC100" s="1"/>
  <c r="T100"/>
  <c r="AG100" s="1"/>
  <c r="AV96"/>
  <c r="BB96" s="1"/>
  <c r="BC96" s="1"/>
  <c r="T96"/>
  <c r="AG96" s="1"/>
  <c r="AV92"/>
  <c r="BB92" s="1"/>
  <c r="BC92" s="1"/>
  <c r="T92"/>
  <c r="AG92" s="1"/>
  <c r="AV88"/>
  <c r="BB88" s="1"/>
  <c r="BC88" s="1"/>
  <c r="T88"/>
  <c r="AG88" s="1"/>
  <c r="AV46"/>
  <c r="BB46" s="1"/>
  <c r="BC46" s="1"/>
  <c r="T46"/>
  <c r="AG46" s="1"/>
  <c r="AV29"/>
  <c r="BB29" s="1"/>
  <c r="BC29" s="1"/>
  <c r="T29"/>
  <c r="AG29" s="1"/>
  <c r="T19"/>
  <c r="AG19" s="1"/>
  <c r="AV84"/>
  <c r="BB84" s="1"/>
  <c r="BC84" s="1"/>
  <c r="T84"/>
  <c r="AG84" s="1"/>
  <c r="AV76"/>
  <c r="BB76" s="1"/>
  <c r="BC76" s="1"/>
  <c r="T76"/>
  <c r="AG76" s="1"/>
  <c r="AV68"/>
  <c r="BB68" s="1"/>
  <c r="BC68" s="1"/>
  <c r="T68"/>
  <c r="AG68" s="1"/>
  <c r="AV60"/>
  <c r="BB60" s="1"/>
  <c r="BC60" s="1"/>
  <c r="T60"/>
  <c r="AG60" s="1"/>
  <c r="AV52"/>
  <c r="BB52" s="1"/>
  <c r="BC52" s="1"/>
  <c r="T52"/>
  <c r="AG52" s="1"/>
  <c r="AV36"/>
  <c r="BB36" s="1"/>
  <c r="BC36" s="1"/>
  <c r="T36"/>
  <c r="AG36" s="1"/>
  <c r="AV43"/>
  <c r="BB43" s="1"/>
  <c r="BC43" s="1"/>
  <c r="T43"/>
  <c r="AG43" s="1"/>
  <c r="AV66"/>
  <c r="BB66" s="1"/>
  <c r="BC66" s="1"/>
  <c r="T66"/>
  <c r="AG66" s="1"/>
  <c r="AV30"/>
  <c r="BB30" s="1"/>
  <c r="BC30" s="1"/>
  <c r="T30"/>
  <c r="AG30" s="1"/>
  <c r="N34"/>
  <c r="N22"/>
  <c r="T23" l="1"/>
  <c r="AG23" s="1"/>
  <c r="AV23"/>
  <c r="BB23" s="1"/>
  <c r="BC23" s="1"/>
  <c r="AV105"/>
  <c r="BB105" s="1"/>
  <c r="BC105" s="1"/>
  <c r="T105"/>
  <c r="AG105" s="1"/>
  <c r="AV102"/>
  <c r="BB102" s="1"/>
  <c r="BC102" s="1"/>
  <c r="T102"/>
  <c r="AG102" s="1"/>
  <c r="T32"/>
  <c r="AG32" s="1"/>
  <c r="AV32"/>
  <c r="BB32" s="1"/>
  <c r="BC32" s="1"/>
  <c r="T115"/>
  <c r="AG115" s="1"/>
  <c r="AV115"/>
  <c r="BB115" s="1"/>
  <c r="BC115" s="1"/>
  <c r="T113"/>
  <c r="AG113" s="1"/>
  <c r="AV113"/>
  <c r="BB113" s="1"/>
  <c r="BC113" s="1"/>
  <c r="T50"/>
  <c r="AG50" s="1"/>
  <c r="AV50"/>
  <c r="BB50" s="1"/>
  <c r="BC50" s="1"/>
  <c r="AV111"/>
  <c r="BB111" s="1"/>
  <c r="BC111" s="1"/>
  <c r="T111"/>
  <c r="AG111" s="1"/>
  <c r="AV40"/>
  <c r="BB40" s="1"/>
  <c r="BC40" s="1"/>
  <c r="T40"/>
  <c r="AG40" s="1"/>
  <c r="AV38"/>
  <c r="BB38" s="1"/>
  <c r="BC38" s="1"/>
  <c r="T38"/>
  <c r="AG38" s="1"/>
  <c r="T45"/>
  <c r="AG45" s="1"/>
  <c r="AV45"/>
  <c r="BB45" s="1"/>
  <c r="BC45" s="1"/>
  <c r="AV93"/>
  <c r="BB93" s="1"/>
  <c r="BC93" s="1"/>
  <c r="T93"/>
  <c r="AG93" s="1"/>
  <c r="T114"/>
  <c r="AG114" s="1"/>
  <c r="AV114"/>
  <c r="BB114" s="1"/>
  <c r="BC114" s="1"/>
  <c r="AV94"/>
  <c r="BB94" s="1"/>
  <c r="BC94" s="1"/>
  <c r="T94"/>
  <c r="AG94" s="1"/>
  <c r="AV21"/>
  <c r="BB21" s="1"/>
  <c r="BC21" s="1"/>
  <c r="T21"/>
  <c r="AG21" s="1"/>
  <c r="AV99"/>
  <c r="BB99" s="1"/>
  <c r="BC99" s="1"/>
  <c r="T99"/>
  <c r="AG99" s="1"/>
  <c r="AJ43"/>
  <c r="AH43"/>
  <c r="AH88"/>
  <c r="AJ88"/>
  <c r="AH36"/>
  <c r="AJ36"/>
  <c r="AH76"/>
  <c r="AJ76"/>
  <c r="AH52"/>
  <c r="AJ52"/>
  <c r="AH84"/>
  <c r="AJ84"/>
  <c r="AH96"/>
  <c r="AJ96"/>
  <c r="AH66"/>
  <c r="AJ66"/>
  <c r="AH60"/>
  <c r="AJ60"/>
  <c r="AJ19"/>
  <c r="AH19"/>
  <c r="AH46"/>
  <c r="AJ46"/>
  <c r="AJ92"/>
  <c r="AH92"/>
  <c r="AJ100"/>
  <c r="AH100"/>
  <c r="AJ108"/>
  <c r="AH108"/>
  <c r="AJ116"/>
  <c r="AH116"/>
  <c r="AJ63"/>
  <c r="AH63"/>
  <c r="AJ87"/>
  <c r="AH87"/>
  <c r="AJ47"/>
  <c r="AH47"/>
  <c r="AJ31"/>
  <c r="AH31"/>
  <c r="AH48"/>
  <c r="AJ48"/>
  <c r="AH74"/>
  <c r="AJ74"/>
  <c r="AH26"/>
  <c r="AJ26"/>
  <c r="AJ79"/>
  <c r="AH79"/>
  <c r="AJ107"/>
  <c r="AH107"/>
  <c r="AJ39"/>
  <c r="AH39"/>
  <c r="AH56"/>
  <c r="AJ56"/>
  <c r="AH72"/>
  <c r="AJ72"/>
  <c r="Z19" i="48"/>
  <c r="X19" i="46"/>
  <c r="AH110" i="45"/>
  <c r="AJ110"/>
  <c r="AH20"/>
  <c r="AJ20"/>
  <c r="AJ67"/>
  <c r="AH67"/>
  <c r="AJ103"/>
  <c r="AH103"/>
  <c r="AJ51"/>
  <c r="AH51"/>
  <c r="AH62"/>
  <c r="AJ62"/>
  <c r="AH78"/>
  <c r="AJ78"/>
  <c r="AH24"/>
  <c r="AJ24"/>
  <c r="AJ75"/>
  <c r="AH75"/>
  <c r="AH101"/>
  <c r="AJ101"/>
  <c r="AH73"/>
  <c r="AJ73"/>
  <c r="AJ49"/>
  <c r="AH49"/>
  <c r="AH57"/>
  <c r="AJ57"/>
  <c r="AJ65"/>
  <c r="AH65"/>
  <c r="AH77"/>
  <c r="AJ77"/>
  <c r="AH85"/>
  <c r="AJ85"/>
  <c r="AH68"/>
  <c r="AJ68"/>
  <c r="AH30"/>
  <c r="AJ30"/>
  <c r="AH29"/>
  <c r="AJ29"/>
  <c r="AJ104"/>
  <c r="AH104"/>
  <c r="AJ112"/>
  <c r="AH112"/>
  <c r="AH42"/>
  <c r="AJ42"/>
  <c r="AJ71"/>
  <c r="AH71"/>
  <c r="AJ95"/>
  <c r="AH95"/>
  <c r="AJ35"/>
  <c r="AH35"/>
  <c r="AH58"/>
  <c r="AJ58"/>
  <c r="AH82"/>
  <c r="AJ82"/>
  <c r="AJ55"/>
  <c r="AH55"/>
  <c r="AJ91"/>
  <c r="AH91"/>
  <c r="AH28"/>
  <c r="AJ28"/>
  <c r="AH44"/>
  <c r="AJ44"/>
  <c r="AH64"/>
  <c r="AJ64"/>
  <c r="AH80"/>
  <c r="AJ80"/>
  <c r="AC26" i="51"/>
  <c r="X25" i="50"/>
  <c r="AH17" i="45"/>
  <c r="AJ17"/>
  <c r="AE28" i="51" s="1"/>
  <c r="AH25" i="45"/>
  <c r="AJ25"/>
  <c r="AH90"/>
  <c r="AJ90"/>
  <c r="AH98"/>
  <c r="AJ98"/>
  <c r="AH106"/>
  <c r="AJ106"/>
  <c r="AJ83"/>
  <c r="AH83"/>
  <c r="AH97"/>
  <c r="AJ97"/>
  <c r="AH37"/>
  <c r="AJ37"/>
  <c r="AH41"/>
  <c r="AJ41"/>
  <c r="AH54"/>
  <c r="AJ54"/>
  <c r="AH70"/>
  <c r="AJ70"/>
  <c r="AH86"/>
  <c r="AJ86"/>
  <c r="AJ59"/>
  <c r="AH59"/>
  <c r="AH89"/>
  <c r="AJ89"/>
  <c r="AH109"/>
  <c r="AJ109"/>
  <c r="AJ33"/>
  <c r="AH33"/>
  <c r="AH53"/>
  <c r="AJ53"/>
  <c r="AH61"/>
  <c r="AJ61"/>
  <c r="AH69"/>
  <c r="AJ69"/>
  <c r="AJ81"/>
  <c r="AH81"/>
  <c r="AJ27"/>
  <c r="AH27"/>
  <c r="BB17"/>
  <c r="T18"/>
  <c r="AG18" s="1"/>
  <c r="AV18"/>
  <c r="BB18" s="1"/>
  <c r="BC18" s="1"/>
  <c r="AV27"/>
  <c r="BB27" s="1"/>
  <c r="BC27" s="1"/>
  <c r="U66"/>
  <c r="U29"/>
  <c r="U104"/>
  <c r="U112"/>
  <c r="U42"/>
  <c r="U71"/>
  <c r="U95"/>
  <c r="U27"/>
  <c r="U47"/>
  <c r="U31"/>
  <c r="U48"/>
  <c r="U74"/>
  <c r="U55"/>
  <c r="U91"/>
  <c r="AW39"/>
  <c r="AW56"/>
  <c r="AW72"/>
  <c r="AW21"/>
  <c r="AW38"/>
  <c r="AW94"/>
  <c r="AW102"/>
  <c r="AW110"/>
  <c r="AW20"/>
  <c r="AW67"/>
  <c r="AW93"/>
  <c r="AW105"/>
  <c r="AW103"/>
  <c r="AW51"/>
  <c r="AW40"/>
  <c r="AW62"/>
  <c r="AW78"/>
  <c r="AW24"/>
  <c r="AW75"/>
  <c r="AW101"/>
  <c r="AW99"/>
  <c r="AW73"/>
  <c r="AW49"/>
  <c r="AW57"/>
  <c r="AW65"/>
  <c r="AW77"/>
  <c r="AW85"/>
  <c r="U60"/>
  <c r="U76"/>
  <c r="U96"/>
  <c r="AW30"/>
  <c r="AW84"/>
  <c r="AW46"/>
  <c r="AW100"/>
  <c r="AW108"/>
  <c r="AW116"/>
  <c r="AW63"/>
  <c r="AW87"/>
  <c r="AW111"/>
  <c r="AW45"/>
  <c r="AW35"/>
  <c r="AW32"/>
  <c r="AW58"/>
  <c r="AW82"/>
  <c r="AW26"/>
  <c r="AW79"/>
  <c r="AW107"/>
  <c r="U39"/>
  <c r="U56"/>
  <c r="U72"/>
  <c r="X19" i="49"/>
  <c r="AW17" i="45"/>
  <c r="U21"/>
  <c r="U38"/>
  <c r="U94"/>
  <c r="U102"/>
  <c r="U110"/>
  <c r="U20"/>
  <c r="U67"/>
  <c r="U93"/>
  <c r="U105"/>
  <c r="U103"/>
  <c r="U51"/>
  <c r="U40"/>
  <c r="U62"/>
  <c r="U78"/>
  <c r="U24"/>
  <c r="U75"/>
  <c r="U101"/>
  <c r="U99"/>
  <c r="U73"/>
  <c r="U49"/>
  <c r="U57"/>
  <c r="U65"/>
  <c r="U77"/>
  <c r="U85"/>
  <c r="AV22"/>
  <c r="BB22" s="1"/>
  <c r="BC22" s="1"/>
  <c r="T22"/>
  <c r="AG22" s="1"/>
  <c r="U36"/>
  <c r="U19"/>
  <c r="AV34"/>
  <c r="BB34" s="1"/>
  <c r="BC34" s="1"/>
  <c r="T34"/>
  <c r="AG34" s="1"/>
  <c r="AW43"/>
  <c r="AW52"/>
  <c r="AW68"/>
  <c r="AW23"/>
  <c r="AW92"/>
  <c r="U30"/>
  <c r="U43"/>
  <c r="U52"/>
  <c r="U68"/>
  <c r="U84"/>
  <c r="U23"/>
  <c r="U46"/>
  <c r="U92"/>
  <c r="U100"/>
  <c r="U108"/>
  <c r="U116"/>
  <c r="U63"/>
  <c r="U87"/>
  <c r="U111"/>
  <c r="U45"/>
  <c r="U35"/>
  <c r="U32"/>
  <c r="U58"/>
  <c r="U82"/>
  <c r="U26"/>
  <c r="U79"/>
  <c r="U107"/>
  <c r="AW28"/>
  <c r="AW44"/>
  <c r="AW64"/>
  <c r="AW80"/>
  <c r="AW25"/>
  <c r="AW90"/>
  <c r="AW98"/>
  <c r="AW106"/>
  <c r="AW114"/>
  <c r="AW50"/>
  <c r="AW83"/>
  <c r="AW97"/>
  <c r="AW113"/>
  <c r="AW37"/>
  <c r="AW41"/>
  <c r="AW54"/>
  <c r="AW70"/>
  <c r="AW86"/>
  <c r="AW59"/>
  <c r="AW89"/>
  <c r="AW109"/>
  <c r="AW115"/>
  <c r="AW33"/>
  <c r="AW53"/>
  <c r="AW61"/>
  <c r="AW69"/>
  <c r="AW81"/>
  <c r="U88"/>
  <c r="AW66"/>
  <c r="AW36"/>
  <c r="AW60"/>
  <c r="AW76"/>
  <c r="AW19"/>
  <c r="AW29"/>
  <c r="AW88"/>
  <c r="AW96"/>
  <c r="AW104"/>
  <c r="AW112"/>
  <c r="AW42"/>
  <c r="AW71"/>
  <c r="AW95"/>
  <c r="AW47"/>
  <c r="AW31"/>
  <c r="AW48"/>
  <c r="AW74"/>
  <c r="AW55"/>
  <c r="AW91"/>
  <c r="U28"/>
  <c r="U44"/>
  <c r="U64"/>
  <c r="U80"/>
  <c r="AC20" i="51"/>
  <c r="X19" i="50"/>
  <c r="U17" i="45"/>
  <c r="U25"/>
  <c r="U90"/>
  <c r="U98"/>
  <c r="U106"/>
  <c r="U114"/>
  <c r="U50"/>
  <c r="U83"/>
  <c r="U97"/>
  <c r="U113"/>
  <c r="U37"/>
  <c r="U41"/>
  <c r="U54"/>
  <c r="U70"/>
  <c r="U86"/>
  <c r="U59"/>
  <c r="U89"/>
  <c r="U109"/>
  <c r="U115"/>
  <c r="U33"/>
  <c r="U53"/>
  <c r="U61"/>
  <c r="U69"/>
  <c r="U81"/>
  <c r="Y19" i="46" l="1"/>
  <c r="Y19" i="47"/>
  <c r="AA19" i="48"/>
  <c r="AH18" i="45"/>
  <c r="AJ18"/>
  <c r="AJ99"/>
  <c r="AH99"/>
  <c r="AH94"/>
  <c r="AJ94"/>
  <c r="AH93"/>
  <c r="AJ93"/>
  <c r="AH38"/>
  <c r="AJ38"/>
  <c r="AH111"/>
  <c r="AJ111"/>
  <c r="AH105"/>
  <c r="AJ105"/>
  <c r="AH113"/>
  <c r="AJ113"/>
  <c r="AH32"/>
  <c r="AJ32"/>
  <c r="AH34"/>
  <c r="AJ34"/>
  <c r="AH22"/>
  <c r="AJ22"/>
  <c r="AH21"/>
  <c r="AJ21"/>
  <c r="AH40"/>
  <c r="AJ40"/>
  <c r="AJ102"/>
  <c r="AH102"/>
  <c r="Y25" i="50"/>
  <c r="X27" i="49"/>
  <c r="Y25"/>
  <c r="W28" i="51"/>
  <c r="AD26"/>
  <c r="X27" i="50"/>
  <c r="AJ114" i="45"/>
  <c r="AH114"/>
  <c r="AH45"/>
  <c r="AJ45"/>
  <c r="AH50"/>
  <c r="AJ50"/>
  <c r="AH115"/>
  <c r="AJ115"/>
  <c r="AJ23"/>
  <c r="AH23"/>
  <c r="Z25" i="48"/>
  <c r="AB27" s="1"/>
  <c r="BC17" i="45"/>
  <c r="X25" i="46"/>
  <c r="AW18" i="45"/>
  <c r="U18"/>
  <c r="X19" i="47"/>
  <c r="AW27" i="45"/>
  <c r="AW22"/>
  <c r="U22"/>
  <c r="X25" i="49"/>
  <c r="AW34" i="45"/>
  <c r="AD20" i="51"/>
  <c r="Y19" i="49"/>
  <c r="Y19" i="50"/>
  <c r="U34" i="45"/>
  <c r="Y27" i="47" l="1"/>
  <c r="AA25" i="48"/>
  <c r="W27"/>
  <c r="Y25" i="46"/>
  <c r="X27"/>
  <c r="Y25" i="47"/>
  <c r="X17"/>
  <c r="N24" i="44"/>
  <c r="K24"/>
  <c r="H24"/>
  <c r="T24"/>
  <c r="Q24"/>
  <c r="N25"/>
  <c r="K25"/>
  <c r="H25"/>
  <c r="T25"/>
  <c r="Q25"/>
  <c r="J24"/>
  <c r="P24"/>
  <c r="G24"/>
  <c r="M24"/>
  <c r="S24"/>
  <c r="J25"/>
  <c r="P25"/>
  <c r="G25"/>
  <c r="M25"/>
  <c r="S25"/>
  <c r="S23"/>
  <c r="X17" i="49" l="1"/>
  <c r="U24" i="44"/>
  <c r="I25"/>
  <c r="J23"/>
  <c r="L23" s="1"/>
  <c r="P23"/>
  <c r="R23" s="1"/>
  <c r="G23"/>
  <c r="I23" s="1"/>
  <c r="M23"/>
  <c r="O23" s="1"/>
  <c r="O24"/>
  <c r="Q27"/>
  <c r="N27"/>
  <c r="U25"/>
  <c r="R24"/>
  <c r="L25"/>
  <c r="R25"/>
  <c r="I24"/>
  <c r="T27"/>
  <c r="L24"/>
  <c r="K27"/>
  <c r="O25"/>
  <c r="H27"/>
  <c r="U23"/>
  <c r="S27"/>
  <c r="J27" l="1"/>
  <c r="L27" s="1"/>
  <c r="G27"/>
  <c r="I27" s="1"/>
  <c r="M27"/>
  <c r="O27" s="1"/>
  <c r="P27" s="1"/>
  <c r="R27" s="1"/>
  <c r="U27"/>
</calcChain>
</file>

<file path=xl/sharedStrings.xml><?xml version="1.0" encoding="utf-8"?>
<sst xmlns="http://schemas.openxmlformats.org/spreadsheetml/2006/main" count="1673" uniqueCount="363">
  <si>
    <t>XF/FG]\ GFD o</t>
  </si>
  <si>
    <t>UFD o</t>
  </si>
  <si>
    <t>TF,]SM o</t>
  </si>
  <si>
    <t>lHÿ,M o</t>
  </si>
  <si>
    <t>5[&lt;;[g8ZG]\ GFD o</t>
  </si>
  <si>
    <t>WMZ6 o</t>
  </si>
  <si>
    <t>JU" o</t>
  </si>
  <si>
    <t>V</t>
  </si>
  <si>
    <t>5ZL6FDGL TFZLB o</t>
  </si>
  <si>
    <t>JU"lX1SG]\ GFD o</t>
  </si>
  <si>
    <t>;LPVFZP;LP o</t>
  </si>
  <si>
    <t>JQ" o</t>
  </si>
  <si>
    <t>lHÿ,F lX16 ;lDlT o</t>
  </si>
  <si>
    <t>5ZL6FD VF%IFG]\ :Y/ o</t>
  </si>
  <si>
    <t>GLR[ VF5[,L TDFD DFlCTL EZJL OZ_IFT K[P</t>
  </si>
  <si>
    <t>HOME</t>
  </si>
  <si>
    <t>@D</t>
  </si>
  <si>
    <t>V8S</t>
  </si>
  <si>
    <t>lJnFY›GL DFlCTL</t>
  </si>
  <si>
    <t>GFD</t>
  </si>
  <si>
    <t>l5TFG]\ GFD</t>
  </si>
  <si>
    <t>NFNFG]\ GFD</t>
  </si>
  <si>
    <t>DFTFG]\ GFD</t>
  </si>
  <si>
    <t>HGZ, ZlHP G\AZ</t>
  </si>
  <si>
    <t>CFHZ lNJ;</t>
  </si>
  <si>
    <t>lJnFY›GF ZC[9F6G]\ ;ZGFD]\</t>
  </si>
  <si>
    <t>UFD</t>
  </si>
  <si>
    <t>TF,]SM</t>
  </si>
  <si>
    <t>lHÿ,M</t>
  </si>
  <si>
    <t>DMAF., G\AZ</t>
  </si>
  <si>
    <t>1</t>
  </si>
  <si>
    <t>10</t>
  </si>
  <si>
    <t>M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</si>
  <si>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</si>
  <si>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</si>
  <si>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</si>
  <si>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</si>
  <si>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</si>
  <si>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</si>
  <si>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</si>
  <si>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</si>
  <si>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</si>
  <si>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</si>
  <si>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</si>
  <si>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</si>
  <si>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</si>
  <si>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</si>
  <si>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</si>
  <si>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</si>
  <si>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</si>
  <si>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</si>
  <si>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</si>
  <si>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</si>
  <si>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</si>
  <si>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</si>
  <si>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</si>
  <si>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</si>
  <si>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</si>
  <si>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</si>
  <si>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</si>
  <si>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</si>
  <si>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</si>
  <si>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</si>
  <si>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</si>
  <si>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</si>
  <si>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</si>
  <si>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</si>
  <si>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</si>
  <si>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</si>
  <si>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</si>
  <si>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</si>
  <si>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</si>
  <si>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</si>
  <si>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</si>
  <si>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</si>
  <si>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</si>
  <si>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</si>
  <si>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</si>
  <si>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</si>
  <si>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</si>
  <si>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</si>
  <si>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</si>
  <si>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</si>
  <si>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</si>
  <si>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</si>
  <si>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</si>
  <si>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</si>
  <si>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</si>
  <si>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</si>
  <si>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</si>
  <si>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</si>
  <si>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</si>
  <si>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</si>
  <si>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</si>
  <si>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</si>
  <si>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</si>
  <si>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</si>
  <si>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</si>
  <si>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</si>
  <si>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</si>
  <si>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</si>
  <si>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</si>
  <si>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</si>
  <si>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</si>
  <si>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</si>
  <si>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</si>
  <si>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</si>
  <si>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</si>
  <si>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</si>
  <si>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</si>
  <si>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</si>
  <si>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</si>
  <si>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</si>
  <si>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</si>
  <si>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</si>
  <si>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</si>
  <si>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</si>
  <si>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</si>
  <si>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</si>
  <si>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</si>
  <si>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</si>
  <si>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</si>
  <si>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</si>
  <si>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</si>
  <si>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</si>
  <si>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</si>
  <si>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</si>
  <si>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</si>
  <si>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</si>
  <si>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</si>
  <si>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</si>
  <si>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 xml:space="preserve"> </t>
  </si>
  <si>
    <t>TOP</t>
  </si>
  <si>
    <t>lJQI o</t>
  </si>
  <si>
    <t>;+ o</t>
  </si>
  <si>
    <t>;+GL S], VwIIG p5,˜aWVM o</t>
  </si>
  <si>
    <t>lJnFYL"G\] GFD</t>
  </si>
  <si>
    <t>VwIIG p5,˜aWVM sDCàD&lt;Z)f</t>
  </si>
  <si>
    <t xml:space="preserve">;+F\T[ lJnFYL"VMV[ D[/J[, H[ T[ lGXFGLVMGL S], ;\bIF </t>
  </si>
  <si>
    <t>P</t>
  </si>
  <si>
    <t>OP</t>
  </si>
  <si>
    <t>JP</t>
  </si>
  <si>
    <t>O]P</t>
  </si>
  <si>
    <t>O]]</t>
  </si>
  <si>
    <t>OOO</t>
  </si>
  <si>
    <t>]]]</t>
  </si>
  <si>
    <t>O</t>
  </si>
  <si>
    <t>J</t>
  </si>
  <si>
    <t>?</t>
  </si>
  <si>
    <t>Ul6T</t>
  </si>
  <si>
    <t>5lZ6FD TFZLB o</t>
  </si>
  <si>
    <t>JU" lX1SGL ;CL</t>
  </si>
  <si>
    <t>VFRFI"zLGL ;CL</t>
  </si>
  <si>
    <t>;+</t>
  </si>
  <si>
    <t>S], U]6</t>
  </si>
  <si>
    <t>lJnFYL"GF\ J,6M</t>
  </si>
  <si>
    <t>;FlCtI</t>
  </si>
  <si>
    <t>;\ULT VG[ S,F</t>
  </si>
  <si>
    <t>;CX{1Fl6S 5|J'lTVM</t>
  </si>
  <si>
    <t>SFIF"G]EJ</t>
  </si>
  <si>
    <t>XF/FDF\ lGIlDT VFJ[ K[P</t>
  </si>
  <si>
    <t>5|FY"GF ;\D[,GDF\ lGIlDT ;FD[, YFI K[P</t>
  </si>
  <si>
    <t>XF/FGL :JrKTF HF/J[ K[P</t>
  </si>
  <si>
    <t>ALHF lJnFYL"VMG[ DNN~5 YFI K[P</t>
  </si>
  <si>
    <t>;M\5[, SFI" ;FZL ZLT[ SZ[ K[P</t>
  </si>
  <si>
    <t>SM.56 SFI" SZJFDF\ Tt5ZTF NFBJ[ K[P</t>
  </si>
  <si>
    <t>GJLG AFAT pt;FC 5}J"S XLB[ K[P</t>
  </si>
  <si>
    <t>NZ[S SFI"DF\ ;DIG\] 5F,G SZ[ K[P</t>
  </si>
  <si>
    <t>XF/F lD,STGL HF/J6L ZFB[ K[P</t>
  </si>
  <si>
    <t>;CFwIFIL 5|tI[ ;CIMU NFBJ[ K[P</t>
  </si>
  <si>
    <t>5IF"JZ6GL ;DT],F HF/JJFDF\ p5IMUL YFI K[P</t>
  </si>
  <si>
    <t>;H"GFtDS ,[BG</t>
  </si>
  <si>
    <t xml:space="preserve">lR+DF\ Z\U5}Z6L ;FZL ZLT[ SZ[ K[P </t>
  </si>
  <si>
    <t xml:space="preserve">;Z/ VF;GM pt;FC5}J"S SZ[ K[P </t>
  </si>
  <si>
    <t>B[,S}NGL lJlJW :5WF"VMDF\ EFU ,[ K[P</t>
  </si>
  <si>
    <t>pt;J pHJ6L</t>
  </si>
  <si>
    <t xml:space="preserve">lJlJW :5WF"VM </t>
  </si>
  <si>
    <t>HFT[ 5|IMU SZ[ VG[ T[G]\ VJ,MSG SZ[ K[P</t>
  </si>
  <si>
    <t>;Z[ZFX U]6 sA\G[ ;+GF VFWFZ[ JQF"gT[f</t>
  </si>
  <si>
    <t>1[+&lt;Z</t>
  </si>
  <si>
    <t>1[+&lt;$</t>
  </si>
  <si>
    <t>jI˜STUT VG[ ;FDFlHS U]6M</t>
  </si>
  <si>
    <t>XFZLlZS lX16 VG[ IMU</t>
  </si>
  <si>
    <t>;F\:S'lTS SFI"@D</t>
  </si>
  <si>
    <t>lX16 5|tI[ CSFZFtDS J,6 WZFJ[ K[P</t>
  </si>
  <si>
    <t>jI˜STUT :JrKTF VG[ ;]30TF HF/J[ K[P</t>
  </si>
  <si>
    <t>lX1SGM VFNZ HF/J[ K[P</t>
  </si>
  <si>
    <t>.àZ JF\RG</t>
  </si>
  <si>
    <t>EFQFX]l† ;FY[G\] DZM0NFZ V1Z,[BG</t>
  </si>
  <si>
    <t>DF{l,S JFTF"SYGíJSTjI</t>
  </si>
  <si>
    <t>UFGíJFNG sVlEGI4 AF/ULT JU[Z[f</t>
  </si>
  <si>
    <t xml:space="preserve">GF8IíG'tIíJ[XE]QFíVlEGI </t>
  </si>
  <si>
    <t xml:space="preserve">lR+DF\ Z[BF\SG :5q8 VG[ ;]\NZ SZ[ K[P </t>
  </si>
  <si>
    <t>5|FN[lXS EFQFDF\ ;F\:S'lTS SFI"@DM SZ[ K[P</t>
  </si>
  <si>
    <t>IF{lUS l@IFVM pt;FC5}J"S SZ[ K[P</t>
  </si>
  <si>
    <t xml:space="preserve">;F\lWS ZDTM SF{XÿI5}J"S ZD[ K[P </t>
  </si>
  <si>
    <t xml:space="preserve">B[,S}N VG[ lHdGF˜:8S UlTD[/ VG[ ,IA† ZLT[ SZ[ K[P </t>
  </si>
  <si>
    <t>lJX[Q lNG pHJ6L</t>
  </si>
  <si>
    <t>lJlXq8 SF{XÿIGL VlEjI˜ST</t>
  </si>
  <si>
    <t xml:space="preserve">5|`GD\R s˜SJhfDF\ EFULNFZL </t>
  </si>
  <si>
    <t xml:space="preserve">D}ÿIlX16GL 5|J'lTDF\ EFULNFZL </t>
  </si>
  <si>
    <t>NZ[S lJQIGF\ RF8" AGFJJFDF\ DNN~5 YFI K[P</t>
  </si>
  <si>
    <t>.SM&lt;S,AGL 5|J'làDF\ ;CEFULNFZL</t>
  </si>
  <si>
    <t>5|JF; 5I"8GíD],FSFT</t>
  </si>
  <si>
    <t>DF8LSFDíAFUSFDíXF/F ;]XMEG</t>
  </si>
  <si>
    <t xml:space="preserve">SFU/SFDí8LPV[,PV[DP lGDF"6DF\ ;CIMU </t>
  </si>
  <si>
    <t>U]HZFTL</t>
  </si>
  <si>
    <r>
      <rPr>
        <sz val="10"/>
        <color theme="1"/>
        <rFont val="KalpeshChotalia1"/>
      </rPr>
      <t>HFTL o</t>
    </r>
    <r>
      <rPr>
        <sz val="10"/>
        <color theme="1"/>
        <rFont val="KAP127"/>
      </rPr>
      <t xml:space="preserve"> </t>
    </r>
    <r>
      <rPr>
        <sz val="10"/>
        <color rgb="FF0000FF"/>
        <rFont val="Times New Roman"/>
        <family val="1"/>
      </rPr>
      <t>SC, ST, OBC. OPEN</t>
    </r>
  </si>
  <si>
    <r>
      <rPr>
        <sz val="10"/>
        <color theme="1"/>
        <rFont val="KalpeshChotalia1"/>
      </rPr>
      <t>S]DFZ CMI TM</t>
    </r>
    <r>
      <rPr>
        <sz val="10"/>
        <color theme="1"/>
        <rFont val="KAP127"/>
      </rPr>
      <t xml:space="preserve"> </t>
    </r>
    <r>
      <rPr>
        <sz val="10"/>
        <color rgb="FF0000FF"/>
        <rFont val="Times New Roman"/>
        <family val="1"/>
      </rPr>
      <t>M</t>
    </r>
    <r>
      <rPr>
        <sz val="10"/>
        <color rgb="FFFF0000"/>
        <rFont val="Times New Roman"/>
        <family val="1"/>
      </rPr>
      <t xml:space="preserve">   </t>
    </r>
    <r>
      <rPr>
        <sz val="10"/>
        <color theme="1"/>
        <rFont val="KalpeshChotalia1"/>
      </rPr>
      <t>SgIF CMI TM</t>
    </r>
    <r>
      <rPr>
        <sz val="10"/>
        <color rgb="FFFF0000"/>
        <rFont val="KalpeshChotalia1"/>
      </rPr>
      <t xml:space="preserve"> </t>
    </r>
    <r>
      <rPr>
        <sz val="10"/>
        <color rgb="FF0000FF"/>
        <rFont val="Times New Roman"/>
        <family val="1"/>
      </rPr>
      <t>F</t>
    </r>
  </si>
  <si>
    <r>
      <rPr>
        <sz val="22"/>
        <color theme="1"/>
        <rFont val="KalpeshChotalia1"/>
      </rPr>
      <t>5+S&lt;</t>
    </r>
    <r>
      <rPr>
        <sz val="20"/>
        <color indexed="8"/>
        <rFont val="Times New Roman"/>
        <family val="1"/>
      </rPr>
      <t>A</t>
    </r>
  </si>
  <si>
    <r>
      <rPr>
        <sz val="11"/>
        <color theme="1"/>
        <rFont val="Times New Roman"/>
        <family val="1"/>
      </rPr>
      <t xml:space="preserve">40 </t>
    </r>
    <r>
      <rPr>
        <sz val="11"/>
        <color theme="1"/>
        <rFont val="KalpeshChotalia1"/>
      </rPr>
      <t>DF\YL D[/J[, U]6</t>
    </r>
  </si>
  <si>
    <t>lJnFYœG\] GFD</t>
  </si>
  <si>
    <r>
      <t>1[+&lt;!</t>
    </r>
    <r>
      <rPr>
        <sz val="11"/>
        <color indexed="8"/>
        <rFont val="KalpeshChotalia1"/>
      </rPr>
      <t xml:space="preserve"> </t>
    </r>
  </si>
  <si>
    <r>
      <t>1[+&lt;#</t>
    </r>
    <r>
      <rPr>
        <sz val="11"/>
        <color indexed="8"/>
        <rFont val="KalpeshChotalia1"/>
      </rPr>
      <t xml:space="preserve"> slJnFY›VMGF\ Z;GF\ 1[+Mf</t>
    </r>
  </si>
  <si>
    <r>
      <t xml:space="preserve">5+S o </t>
    </r>
    <r>
      <rPr>
        <b/>
        <sz val="20"/>
        <color theme="1"/>
        <rFont val="Times New Roman"/>
        <family val="1"/>
      </rPr>
      <t>B</t>
    </r>
    <r>
      <rPr>
        <b/>
        <sz val="20"/>
        <color theme="1"/>
        <rFont val="KalpeshChotalia1"/>
      </rPr>
      <t xml:space="preserve"> jI˜STtJ lJSF;5+S</t>
    </r>
  </si>
  <si>
    <t>XF/FSLI ;J"U|FCL D}ÿIF\SG</t>
  </si>
  <si>
    <t xml:space="preserve">XF/FG\] GFD  </t>
  </si>
  <si>
    <t xml:space="preserve">UFD        </t>
  </si>
  <si>
    <t xml:space="preserve">TF,]SM       </t>
  </si>
  <si>
    <t xml:space="preserve">5ZL6FDGL TFZLB       </t>
  </si>
  <si>
    <t xml:space="preserve">;LPVFZP;LP    </t>
  </si>
  <si>
    <t>HFlT</t>
  </si>
  <si>
    <t>D[/J[, V[S\NZ U|[0</t>
  </si>
  <si>
    <t>GM\W</t>
  </si>
  <si>
    <t>A</t>
  </si>
  <si>
    <t>B</t>
  </si>
  <si>
    <t>C</t>
  </si>
  <si>
    <t>D</t>
  </si>
  <si>
    <t>E</t>
  </si>
  <si>
    <t xml:space="preserve">S]DFZ </t>
  </si>
  <si>
    <t>SgIF</t>
  </si>
  <si>
    <t>S],</t>
  </si>
  <si>
    <t>VG]PHFlT</t>
  </si>
  <si>
    <t>VG]P HGPHFlT</t>
  </si>
  <si>
    <t>XFPX{P 5KFT</t>
  </si>
  <si>
    <t xml:space="preserve">VgI </t>
  </si>
  <si>
    <t>S], ;\bIF</t>
  </si>
  <si>
    <t>HGZ, ZlH:8Z G\AZ</t>
  </si>
  <si>
    <t xml:space="preserve">HgD TFZLB </t>
  </si>
  <si>
    <t>5|YD ;+</t>
  </si>
  <si>
    <t>U|[0</t>
  </si>
  <si>
    <t>(SCE)</t>
  </si>
  <si>
    <t>5lZ6FD 5+S</t>
  </si>
  <si>
    <r>
      <rPr>
        <sz val="28"/>
        <color theme="1"/>
        <rFont val="kalpeshchotalia3"/>
      </rPr>
      <t>5+S &lt;</t>
    </r>
    <r>
      <rPr>
        <sz val="28"/>
        <color theme="1"/>
        <rFont val="KAP024"/>
      </rPr>
      <t xml:space="preserve"> </t>
    </r>
    <r>
      <rPr>
        <sz val="28"/>
        <color theme="1"/>
        <rFont val="Times New Roman"/>
        <family val="1"/>
      </rPr>
      <t>C</t>
    </r>
  </si>
  <si>
    <t xml:space="preserve">WMZ6 o </t>
  </si>
  <si>
    <t xml:space="preserve">lHÿ,M       </t>
  </si>
  <si>
    <t xml:space="preserve">5[&lt;;[g8Z     </t>
  </si>
  <si>
    <t xml:space="preserve">JU"lX1SG\] GFD </t>
  </si>
  <si>
    <t>WMZ6 o *</t>
  </si>
  <si>
    <t>!</t>
  </si>
  <si>
    <r>
      <rPr>
        <sz val="12"/>
        <color theme="1"/>
        <rFont val="Times New Roman"/>
        <family val="1"/>
      </rPr>
      <t>40</t>
    </r>
    <r>
      <rPr>
        <sz val="14"/>
        <color theme="1"/>
        <rFont val="KalpeshChotalia1"/>
      </rPr>
      <t xml:space="preserve"> U]6</t>
    </r>
  </si>
  <si>
    <t>lJQI</t>
  </si>
  <si>
    <t>HgD TFZLB</t>
  </si>
  <si>
    <t>l‹TLI ;+</t>
  </si>
  <si>
    <t>ZRGFtDS D}ÿIF\SG</t>
  </si>
  <si>
    <t>;+F\T D}ÿIF\SG</t>
  </si>
  <si>
    <t>:J&lt;VwIIG SFI"GF VFWFZ[ D}ÿIF\SG</t>
  </si>
  <si>
    <r>
      <t>5+S</t>
    </r>
    <r>
      <rPr>
        <sz val="14"/>
        <color theme="1"/>
        <rFont val="Times New Roman"/>
        <family val="1"/>
      </rPr>
      <t>-B</t>
    </r>
    <r>
      <rPr>
        <sz val="14"/>
        <color theme="1"/>
        <rFont val="KalpeshChotalia1"/>
      </rPr>
      <t xml:space="preserve"> o jI˜STtJ lJSF; 5+S</t>
    </r>
  </si>
  <si>
    <r>
      <t xml:space="preserve">TDFD lJQFIMGF U]6 </t>
    </r>
    <r>
      <rPr>
        <sz val="14"/>
        <color theme="1"/>
        <rFont val="Times New Roman"/>
        <family val="1"/>
      </rPr>
      <t>+</t>
    </r>
    <r>
      <rPr>
        <sz val="14"/>
        <color theme="1"/>
        <rFont val="KalpeshChotalia1"/>
      </rPr>
      <t xml:space="preserve"> 5+S&lt;</t>
    </r>
    <r>
      <rPr>
        <sz val="14"/>
        <color theme="1"/>
        <rFont val="Times New Roman"/>
        <family val="1"/>
      </rPr>
      <t>B</t>
    </r>
    <r>
      <rPr>
        <sz val="14"/>
        <color theme="1"/>
        <rFont val="KalpeshChotalia1"/>
      </rPr>
      <t>GF S],U]6</t>
    </r>
  </si>
  <si>
    <t>;Z[ZFX U|[0</t>
  </si>
  <si>
    <t>ZZ)</t>
  </si>
  <si>
    <t xml:space="preserve">JQ"GF S], SFI" lNJ; o </t>
  </si>
  <si>
    <r>
      <rPr>
        <sz val="12"/>
        <color theme="1"/>
        <rFont val="Times New Roman"/>
        <family val="1"/>
      </rPr>
      <t>20</t>
    </r>
    <r>
      <rPr>
        <sz val="14"/>
        <color theme="1"/>
        <rFont val="KalpeshChotalia1"/>
      </rPr>
      <t xml:space="preserve"> U]6</t>
    </r>
  </si>
  <si>
    <t>M F</t>
  </si>
  <si>
    <t>SC ST</t>
  </si>
  <si>
    <t xml:space="preserve">ZlH:8Z  ;\bIF </t>
  </si>
  <si>
    <t xml:space="preserve">;G[ o </t>
  </si>
  <si>
    <t xml:space="preserve">XF/FG]\ GFD </t>
  </si>
  <si>
    <t>o</t>
  </si>
  <si>
    <t xml:space="preserve">TF,]SM </t>
  </si>
  <si>
    <t xml:space="preserve">GFD </t>
  </si>
  <si>
    <t xml:space="preserve">;ZGFD]\ </t>
  </si>
  <si>
    <t xml:space="preserve">HPZPG\AZ </t>
  </si>
  <si>
    <t>HgD TFZLB o</t>
  </si>
  <si>
    <t xml:space="preserve">;\5S" G\AZ </t>
  </si>
  <si>
    <t>lJnFYL"G]\ GFD o</t>
  </si>
  <si>
    <t>D[/J[, U]6</t>
  </si>
  <si>
    <t>D[/J[, U|[0</t>
  </si>
  <si>
    <t>lJQIGF ;\NE"DF\ lJX[Q GM\W</t>
  </si>
  <si>
    <t>Z</t>
  </si>
  <si>
    <t>#</t>
  </si>
  <si>
    <t>$</t>
  </si>
  <si>
    <t>jI˜STßJ lJSF;</t>
  </si>
  <si>
    <t>:Y/ o</t>
  </si>
  <si>
    <t>TFZLB o</t>
  </si>
  <si>
    <t>JF,LGL ;CL o</t>
  </si>
  <si>
    <t xml:space="preserve">lHÿ,M </t>
  </si>
  <si>
    <t xml:space="preserve">l5TFíJF,LG]\ GFD </t>
  </si>
  <si>
    <t>CFHZL 5+S G\AZ o</t>
  </si>
  <si>
    <t>H[ ZM, G\AZGL l5|g8 VFp8 SF-JL CMI T[ ZM, G\AZ VCš ,BM o</t>
  </si>
  <si>
    <r>
      <t xml:space="preserve">VF 5[.hGL </t>
    </r>
    <r>
      <rPr>
        <sz val="12"/>
        <color rgb="FFFF00FF"/>
        <rFont val="Times New Roman"/>
        <family val="1"/>
      </rPr>
      <t>A4</t>
    </r>
    <r>
      <rPr>
        <sz val="12"/>
        <color theme="1"/>
        <rFont val="KalpeshChotalia1"/>
      </rPr>
      <t xml:space="preserve"> ;F.hGF 5FGFDF\ l5|g8 SF-JF VCš S,LS SZMP</t>
    </r>
  </si>
  <si>
    <t>PRINT</t>
  </si>
  <si>
    <t>S N</t>
  </si>
  <si>
    <r>
      <t xml:space="preserve"> 5+S&lt;</t>
    </r>
    <r>
      <rPr>
        <sz val="8"/>
        <color theme="0"/>
        <rFont val="Times New Roman"/>
        <family val="1"/>
      </rPr>
      <t>F-8</t>
    </r>
  </si>
  <si>
    <t>GUJ1</t>
  </si>
  <si>
    <t>MATHS1</t>
  </si>
  <si>
    <t>SCI1</t>
  </si>
  <si>
    <t>VYKTIKTVVKS</t>
  </si>
  <si>
    <t>ÔYD ;+ ÔUlT 5+S</t>
  </si>
  <si>
    <t>ZRGFtDS</t>
  </si>
  <si>
    <t>:J&lt;VwIIG D}ÿIF\SG</t>
  </si>
  <si>
    <t>HGZ, ZlHP G\AZ o</t>
  </si>
  <si>
    <t>D[/J[, 8SF</t>
  </si>
  <si>
    <t>JU"lX1SGL ;CL</t>
  </si>
  <si>
    <t>VFRFI"GL ;CL</t>
  </si>
  <si>
    <t>ÔYD;+ D}ÿIF\SG</t>
  </si>
  <si>
    <t>l‹TLI;+ D}ÿIF\SG</t>
  </si>
  <si>
    <t>;+F\T</t>
  </si>
  <si>
    <t>:J&lt;VwIIG</t>
  </si>
  <si>
    <t>ÔUlT 5+S</t>
  </si>
  <si>
    <r>
      <t xml:space="preserve"> 5+S&lt;</t>
    </r>
    <r>
      <rPr>
        <sz val="7"/>
        <color theme="0"/>
        <rFont val="Times New Roman"/>
        <family val="1"/>
      </rPr>
      <t>F-8</t>
    </r>
  </si>
  <si>
    <t>ÔYD ;+ VG[ ALHF ;+G]\ ÔUlT 5+S</t>
  </si>
  <si>
    <t>VF 5[&gt;hDF\ H~ZL DFlCTL NFB, SZL 5KL l5|g8 SF-JLP</t>
  </si>
  <si>
    <r>
      <t xml:space="preserve">VCš GLR[GF 5[.hGL </t>
    </r>
    <r>
      <rPr>
        <sz val="11"/>
        <color rgb="FFFF00FF"/>
        <rFont val="KalpeshChotalia1"/>
      </rPr>
      <t>,LU, ;F.h</t>
    </r>
    <r>
      <rPr>
        <sz val="11"/>
        <color theme="1"/>
        <rFont val="KalpeshChotalia1"/>
      </rPr>
      <t xml:space="preserve">GF 5FGFDF\ </t>
    </r>
    <r>
      <rPr>
        <sz val="11"/>
        <color rgb="FFFF00FF"/>
        <rFont val="KalpeshChotalia1"/>
      </rPr>
      <t>l5|g8 SF-JF</t>
    </r>
    <r>
      <rPr>
        <sz val="11"/>
        <color theme="1"/>
        <rFont val="KalpeshChotalia1"/>
      </rPr>
      <t xml:space="preserve"> DF8[ VCš VF5[, l5|g8G]\ A8G S,LS SZMP</t>
    </r>
  </si>
  <si>
    <r>
      <t xml:space="preserve">VCš GLR[GF 5[.hGL </t>
    </r>
    <r>
      <rPr>
        <sz val="11"/>
        <color rgb="FFFF00FF"/>
        <rFont val="KalpeshChotalia1"/>
      </rPr>
      <t>,LU, ;F.h</t>
    </r>
    <r>
      <rPr>
        <sz val="11"/>
        <color theme="1"/>
        <rFont val="KalpeshChotalia1"/>
      </rPr>
      <t xml:space="preserve">GF 5FGFDF\ </t>
    </r>
    <r>
      <rPr>
        <sz val="11"/>
        <color rgb="FFFF00FF"/>
        <rFont val="KalpeshChotalia1"/>
      </rPr>
      <t>l5|g8 SF-JF</t>
    </r>
    <r>
      <rPr>
        <sz val="11"/>
        <color theme="1"/>
        <rFont val="KalpeshChotalia1"/>
      </rPr>
      <t xml:space="preserve"> DF8[ </t>
    </r>
    <r>
      <rPr>
        <b/>
        <u/>
        <sz val="11"/>
        <color rgb="FFFF00FF"/>
        <rFont val="KalpeshChotalia1"/>
      </rPr>
      <t>H~ZL DFlCTL ;L,[S8</t>
    </r>
    <r>
      <rPr>
        <sz val="11"/>
        <color theme="1"/>
        <rFont val="KalpeshChotalia1"/>
      </rPr>
      <t xml:space="preserve"> SZM4 tIFZAFN VCš VF5[, l5|g8G]\ A8G S,LS SZMP</t>
    </r>
  </si>
  <si>
    <t>DF\YL CFHZ lNJ; o</t>
  </si>
  <si>
    <t>VF 5[.hGL l5|g8 VFp8 SF-JL GCšP</t>
  </si>
  <si>
    <t>-</t>
  </si>
  <si>
    <t>VF 5[.hGL l5|g8 VFp8 SF-JL GCšP lJnFYL"VMGL H~ZL DFlCTL EZJL OZ_IFT K[P</t>
  </si>
  <si>
    <r>
      <t xml:space="preserve">VCš GLR[GF 5[.hGL </t>
    </r>
    <r>
      <rPr>
        <sz val="11"/>
        <color rgb="FFFF00FF"/>
        <rFont val="KalpeshChotalia1"/>
      </rPr>
      <t>,LU, ;F.h</t>
    </r>
    <r>
      <rPr>
        <sz val="11"/>
        <color theme="1"/>
        <rFont val="KalpeshChotalia1"/>
      </rPr>
      <t xml:space="preserve">GF 5FGFDF\ </t>
    </r>
    <r>
      <rPr>
        <sz val="11"/>
        <color rgb="FFFF00FF"/>
        <rFont val="KalpeshChotalia1"/>
      </rPr>
      <t>l5|g8 SF-JF</t>
    </r>
    <r>
      <rPr>
        <sz val="11"/>
        <color theme="1"/>
        <rFont val="KalpeshChotalia1"/>
      </rPr>
      <t xml:space="preserve"> DF8[ </t>
    </r>
    <r>
      <rPr>
        <sz val="11"/>
        <color theme="1"/>
        <rFont val="KalpeshChotalia1"/>
      </rPr>
      <t>VF5[, l5|g8G]\ A8G S,LS SZMP</t>
    </r>
  </si>
  <si>
    <t>OOP</t>
  </si>
  <si>
    <t>JJP</t>
  </si>
  <si>
    <t>OOJ</t>
  </si>
  <si>
    <r>
      <rPr>
        <sz val="12"/>
        <color theme="1"/>
        <rFont val="Times New Roman"/>
        <family val="1"/>
      </rPr>
      <t>200</t>
    </r>
    <r>
      <rPr>
        <sz val="12"/>
        <color theme="1"/>
        <rFont val="KalpeshChotalia1"/>
      </rPr>
      <t xml:space="preserve"> U]6</t>
    </r>
  </si>
  <si>
    <t>jI˜STßJ lJSF; sZ)) U]6DF\YLf</t>
  </si>
  <si>
    <t>VF56L VF;5F;</t>
  </si>
  <si>
    <t>400 MATHI</t>
  </si>
  <si>
    <t>jI˜STßJ lJSF; s!)) U]6DF\YLf</t>
  </si>
  <si>
    <t>ZRGFtDS D}ÿIF\SGG]\ 5+S o WMZ6&lt;#</t>
  </si>
  <si>
    <t>DFZL VF;5F;</t>
  </si>
  <si>
    <r>
      <rPr>
        <sz val="11"/>
        <color theme="1"/>
        <rFont val="Times New Roman"/>
        <family val="1"/>
      </rPr>
      <t>800</t>
    </r>
    <r>
      <rPr>
        <sz val="11"/>
        <color theme="1"/>
        <rFont val="KalpeshChotalia1"/>
      </rPr>
      <t xml:space="preserve"> U]6</t>
    </r>
  </si>
  <si>
    <r>
      <t xml:space="preserve">5+S &lt; </t>
    </r>
    <r>
      <rPr>
        <sz val="20"/>
        <color theme="1"/>
        <rFont val="Times New Roman"/>
        <family val="1"/>
      </rPr>
      <t>C</t>
    </r>
    <r>
      <rPr>
        <sz val="20"/>
        <color theme="1"/>
        <rFont val="kalpeshchotalia3"/>
      </rPr>
      <t xml:space="preserve"> o WMZ6 o #</t>
    </r>
  </si>
  <si>
    <r>
      <t>S],U]6</t>
    </r>
    <r>
      <rPr>
        <sz val="14"/>
        <color theme="1"/>
        <rFont val="Times"/>
        <family val="1"/>
      </rPr>
      <t xml:space="preserve"> </t>
    </r>
    <r>
      <rPr>
        <sz val="12"/>
        <color theme="1"/>
        <rFont val="Times"/>
        <family val="1"/>
      </rPr>
      <t xml:space="preserve">800 </t>
    </r>
    <r>
      <rPr>
        <sz val="14"/>
        <color theme="1"/>
        <rFont val="KalpeshChotalia1"/>
      </rPr>
      <t>DF\YL D[/J[, U]6GF 8SF</t>
    </r>
  </si>
  <si>
    <r>
      <t xml:space="preserve">S],U]6 </t>
    </r>
    <r>
      <rPr>
        <sz val="12"/>
        <color theme="1"/>
        <rFont val="Times New Roman"/>
        <family val="1"/>
      </rPr>
      <t xml:space="preserve">200 </t>
    </r>
    <r>
      <rPr>
        <sz val="14"/>
        <color theme="1"/>
        <rFont val="KalpeshChotalia1"/>
      </rPr>
      <t>DF\YL D[/J[, U]6</t>
    </r>
  </si>
  <si>
    <t>www.ShivaniSchool.com</t>
  </si>
  <si>
    <t xml:space="preserve">www.ShivaniSchool.com     </t>
  </si>
  <si>
    <t>શ્રી ઓવિયાણ પ્રાથમિક શાળા</t>
  </si>
  <si>
    <t>કામરેજ</t>
  </si>
  <si>
    <t>સુરત</t>
  </si>
  <si>
    <t>ઉંભેળ</t>
  </si>
  <si>
    <t>!(í)$íZ)Z)</t>
  </si>
  <si>
    <t>વિજયભાઇ બી પટેલ</t>
  </si>
  <si>
    <t>વાવ</t>
  </si>
  <si>
    <t>Z)!(&lt;Z)</t>
  </si>
  <si>
    <t>ઓવિયાણ</t>
  </si>
  <si>
    <t>રાઠોડ</t>
  </si>
  <si>
    <t>જય</t>
  </si>
  <si>
    <t>શંકરભાઇ</t>
  </si>
  <si>
    <t>ST</t>
  </si>
  <si>
    <t xml:space="preserve"> ઓવિયાણ</t>
  </si>
  <si>
    <t>વાઘેલા</t>
  </si>
  <si>
    <t>મનિષ</t>
  </si>
  <si>
    <t>રમેશભાઇ</t>
  </si>
  <si>
    <t>દિવ્યા</t>
  </si>
  <si>
    <t>સંજયભાઇ</t>
  </si>
  <si>
    <t>શિયા</t>
  </si>
  <si>
    <t>ચેતનભાઇ</t>
  </si>
  <si>
    <t>OBC</t>
  </si>
  <si>
    <t>F</t>
  </si>
  <si>
    <t>આશાબેન</t>
  </si>
  <si>
    <t>મનિષાબેન</t>
  </si>
  <si>
    <t>સુમનબેન</t>
  </si>
  <si>
    <t>રમાબેન</t>
  </si>
</sst>
</file>

<file path=xl/styles.xml><?xml version="1.0" encoding="utf-8"?>
<styleSheet xmlns="http://schemas.openxmlformats.org/spreadsheetml/2006/main">
  <fonts count="120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u/>
      <sz val="14"/>
      <color theme="10"/>
      <name val="Times New Roman"/>
      <family val="1"/>
    </font>
    <font>
      <sz val="10"/>
      <color theme="1"/>
      <name val="KAP127"/>
    </font>
    <font>
      <sz val="10"/>
      <color rgb="FFFF0000"/>
      <name val="Times New Roman"/>
      <family val="1"/>
    </font>
    <font>
      <sz val="11"/>
      <color theme="1"/>
      <name val="KAP127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10"/>
      <color rgb="FF0000FF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2"/>
      <color theme="1"/>
      <name val="Latest-Trisna"/>
    </font>
    <font>
      <sz val="20"/>
      <color indexed="8"/>
      <name val="Times New Roman"/>
      <family val="1"/>
    </font>
    <font>
      <b/>
      <sz val="20"/>
      <color theme="1"/>
      <name val="KAP127"/>
    </font>
    <font>
      <sz val="12"/>
      <color theme="1"/>
      <name val="Calibri"/>
      <family val="2"/>
      <scheme val="minor"/>
    </font>
    <font>
      <sz val="14"/>
      <color theme="1"/>
      <name val="KAP127"/>
    </font>
    <font>
      <b/>
      <sz val="12"/>
      <color theme="1"/>
      <name val="Latest-Trisna"/>
    </font>
    <font>
      <b/>
      <sz val="14"/>
      <color theme="1"/>
      <name val="Latest-Trisna"/>
    </font>
    <font>
      <b/>
      <sz val="12"/>
      <color rgb="FFFF0000"/>
      <name val="Times New Roman"/>
      <family val="1"/>
    </font>
    <font>
      <b/>
      <sz val="12"/>
      <color theme="1"/>
      <name val="Wingdings 2"/>
      <family val="1"/>
      <charset val="2"/>
    </font>
    <font>
      <sz val="11"/>
      <color rgb="FFFF0000"/>
      <name val="Wingdings 2"/>
      <family val="1"/>
      <charset val="2"/>
    </font>
    <font>
      <sz val="14"/>
      <color theme="1"/>
      <name val="Calibri"/>
      <family val="2"/>
      <scheme val="minor"/>
    </font>
    <font>
      <b/>
      <sz val="14"/>
      <color theme="1"/>
      <name val="KAP024"/>
    </font>
    <font>
      <sz val="20"/>
      <color theme="1"/>
      <name val="Calibri"/>
      <family val="2"/>
      <scheme val="minor"/>
    </font>
    <font>
      <b/>
      <sz val="24"/>
      <color theme="1"/>
      <name val="KAP127"/>
    </font>
    <font>
      <sz val="10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KAP127"/>
    </font>
    <font>
      <b/>
      <sz val="16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4"/>
      <color theme="1"/>
      <name val="Times New Roman"/>
      <family val="1"/>
    </font>
    <font>
      <u/>
      <sz val="16"/>
      <color theme="10"/>
      <name val="Times New Roman"/>
      <family val="1"/>
    </font>
    <font>
      <sz val="20"/>
      <color rgb="FF0000FF"/>
      <name val="KalpeshChotalia1"/>
    </font>
    <font>
      <sz val="16"/>
      <color theme="1"/>
      <name val="KalpeshChotalia1"/>
    </font>
    <font>
      <sz val="16"/>
      <color rgb="FFFF0000"/>
      <name val="KalpeshChotalia1"/>
    </font>
    <font>
      <sz val="12"/>
      <color theme="1"/>
      <name val="KalpeshChotalia1"/>
    </font>
    <font>
      <sz val="10"/>
      <color theme="1"/>
      <name val="KalpeshChotalia1"/>
    </font>
    <font>
      <sz val="10"/>
      <color rgb="FFFF0000"/>
      <name val="KalpeshChotalia1"/>
    </font>
    <font>
      <sz val="11"/>
      <color rgb="FFFF0000"/>
      <name val="KalpeshChotalia1"/>
    </font>
    <font>
      <u/>
      <sz val="11"/>
      <color rgb="FFFF0000"/>
      <name val="Calibri"/>
      <family val="2"/>
    </font>
    <font>
      <sz val="22"/>
      <color theme="1"/>
      <name val="KalpeshChotalia1"/>
    </font>
    <font>
      <b/>
      <sz val="20"/>
      <color indexed="8"/>
      <name val="KalpeshChotalia1"/>
    </font>
    <font>
      <b/>
      <sz val="14"/>
      <color theme="1"/>
      <name val="KalpeshChotalia1"/>
    </font>
    <font>
      <b/>
      <u/>
      <sz val="14"/>
      <color theme="1"/>
      <name val="KalpeshChotalia1"/>
    </font>
    <font>
      <sz val="14"/>
      <color theme="1"/>
      <name val="KalpeshChotalia1"/>
    </font>
    <font>
      <b/>
      <sz val="18"/>
      <color theme="1"/>
      <name val="KalpeshChotalia1"/>
    </font>
    <font>
      <sz val="11"/>
      <color theme="1"/>
      <name val="KalpeshChotalia1"/>
    </font>
    <font>
      <sz val="20"/>
      <color theme="1"/>
      <name val="KalpeshChotalia1"/>
    </font>
    <font>
      <b/>
      <sz val="20"/>
      <color theme="1"/>
      <name val="KalpeshChotalia1"/>
    </font>
    <font>
      <b/>
      <sz val="16"/>
      <color theme="1"/>
      <name val="KalpeshChotalia1"/>
    </font>
    <font>
      <sz val="11"/>
      <color indexed="8"/>
      <name val="KalpeshChotalia1"/>
    </font>
    <font>
      <sz val="13"/>
      <color theme="1"/>
      <name val="KalpeshChotalia1"/>
    </font>
    <font>
      <b/>
      <sz val="26"/>
      <color theme="1"/>
      <name val="Times New Roman"/>
      <family val="1"/>
    </font>
    <font>
      <sz val="12"/>
      <color rgb="FFFF0000"/>
      <name val="Times New Roman"/>
      <family val="1"/>
    </font>
    <font>
      <sz val="28"/>
      <color theme="1"/>
      <name val="KAP024"/>
    </font>
    <font>
      <sz val="28"/>
      <color theme="1"/>
      <name val="Times New Roman"/>
      <family val="1"/>
    </font>
    <font>
      <b/>
      <u/>
      <sz val="26"/>
      <color indexed="8"/>
      <name val="kalpeshchotalia3"/>
    </font>
    <font>
      <b/>
      <sz val="26"/>
      <color theme="1"/>
      <name val="kalpeshchotalia3"/>
    </font>
    <font>
      <sz val="24"/>
      <color theme="1"/>
      <name val="kalpeshchotalia3"/>
    </font>
    <font>
      <sz val="28"/>
      <color theme="1"/>
      <name val="kalpeshchotalia3"/>
    </font>
    <font>
      <b/>
      <sz val="13"/>
      <color theme="1"/>
      <name val="KalpeshChotalia1"/>
    </font>
    <font>
      <sz val="11"/>
      <color theme="0"/>
      <name val="KalpeshChotalia1"/>
    </font>
    <font>
      <sz val="12"/>
      <color rgb="FFFF00FF"/>
      <name val="Times New Roman"/>
      <family val="1"/>
    </font>
    <font>
      <sz val="18"/>
      <color theme="1"/>
      <name val="KalpeshChotalia1"/>
    </font>
    <font>
      <sz val="14"/>
      <color theme="1"/>
      <name val="Times"/>
      <family val="1"/>
    </font>
    <font>
      <sz val="20"/>
      <color theme="1"/>
      <name val="Times New Roman"/>
      <family val="1"/>
    </font>
    <font>
      <sz val="20"/>
      <color theme="1"/>
      <name val="kalpeshchotalia3"/>
    </font>
    <font>
      <sz val="11"/>
      <color theme="1"/>
      <name val="kalpeshchotalia3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LMG-Arun"/>
    </font>
    <font>
      <b/>
      <sz val="12"/>
      <color theme="1"/>
      <name val="KalpeshChotalia1"/>
    </font>
    <font>
      <sz val="12"/>
      <color theme="0"/>
      <name val="KalpeshChotalia1"/>
    </font>
    <font>
      <sz val="7"/>
      <color theme="0"/>
      <name val="Times New Roman"/>
      <family val="1"/>
    </font>
    <font>
      <sz val="20"/>
      <color rgb="FFFF00FF"/>
      <name val="Times New Roman"/>
      <family val="1"/>
    </font>
    <font>
      <sz val="11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KalpeshChotalia1"/>
    </font>
    <font>
      <sz val="8"/>
      <color theme="0"/>
      <name val="Times New Roman"/>
      <family val="1"/>
    </font>
    <font>
      <b/>
      <sz val="8"/>
      <color theme="0"/>
      <name val="Calibri"/>
      <family val="2"/>
      <scheme val="minor"/>
    </font>
    <font>
      <b/>
      <sz val="14"/>
      <color theme="1"/>
      <name val="Times New Roman"/>
      <family val="1"/>
    </font>
    <font>
      <sz val="18"/>
      <color theme="1"/>
      <name val="kalpeshchotalia3"/>
    </font>
    <font>
      <sz val="26"/>
      <color theme="1"/>
      <name val="kalpeshchotalia3"/>
    </font>
    <font>
      <u/>
      <sz val="18"/>
      <color theme="1"/>
      <name val="kalpeshchotalia3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KalpeshChotalia1"/>
    </font>
    <font>
      <sz val="11"/>
      <color theme="0"/>
      <name val="Calibri"/>
      <family val="2"/>
    </font>
    <font>
      <sz val="7"/>
      <color theme="0"/>
      <name val="KalpeshChotalia1"/>
    </font>
    <font>
      <b/>
      <sz val="7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12"/>
      <color rgb="FFFF00FF"/>
      <name val="KalpeshChotalia1"/>
    </font>
    <font>
      <sz val="11"/>
      <color rgb="FFFF00FF"/>
      <name val="KalpeshChotalia1"/>
    </font>
    <font>
      <b/>
      <u/>
      <sz val="11"/>
      <color rgb="FFFF00FF"/>
      <name val="KalpeshChotalia1"/>
    </font>
    <font>
      <sz val="18"/>
      <color rgb="FFFF00FF"/>
      <name val="KalpeshChotalia1"/>
    </font>
    <font>
      <u/>
      <sz val="20"/>
      <color theme="10"/>
      <name val="Calibri"/>
      <family val="2"/>
    </font>
    <font>
      <u/>
      <sz val="18"/>
      <color theme="10"/>
      <name val="Calibri"/>
      <family val="2"/>
    </font>
    <font>
      <sz val="16"/>
      <color rgb="FFFF00FF"/>
      <name val="KalpeshChotalia1"/>
    </font>
    <font>
      <u/>
      <sz val="16"/>
      <color theme="10"/>
      <name val="Calibri"/>
      <family val="2"/>
    </font>
    <font>
      <u/>
      <sz val="14"/>
      <color theme="10"/>
      <name val="Calibri"/>
      <family val="2"/>
    </font>
    <font>
      <sz val="22"/>
      <color rgb="FFFF0000"/>
      <name val="Latest-Trisna"/>
    </font>
    <font>
      <b/>
      <sz val="20"/>
      <color rgb="FFFF0000"/>
      <name val="KAP127"/>
    </font>
    <font>
      <b/>
      <sz val="12"/>
      <color rgb="FFFF0000"/>
      <name val="Latest-Trisna"/>
    </font>
    <font>
      <sz val="12"/>
      <color rgb="FFFF0000"/>
      <name val="Calibri"/>
      <family val="2"/>
      <scheme val="minor"/>
    </font>
    <font>
      <sz val="10"/>
      <color rgb="FFFF0000"/>
      <name val="KAP127"/>
    </font>
    <font>
      <sz val="22"/>
      <color theme="0"/>
      <name val="Latest-Trisna"/>
    </font>
    <font>
      <b/>
      <sz val="20"/>
      <color theme="0"/>
      <name val="KAP127"/>
    </font>
    <font>
      <b/>
      <sz val="12"/>
      <color theme="0"/>
      <name val="Latest-Trisna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name val="Bookman Old Style"/>
      <family val="1"/>
    </font>
    <font>
      <sz val="11"/>
      <color rgb="FFFF0000"/>
      <name val="kalpeshchotalia3"/>
    </font>
    <font>
      <sz val="11"/>
      <color theme="0"/>
      <name val="kalpeshchotalia3"/>
    </font>
    <font>
      <sz val="11"/>
      <color theme="0"/>
      <name val="Time N"/>
    </font>
    <font>
      <sz val="12"/>
      <color theme="1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14" fillId="0" borderId="0"/>
    <xf numFmtId="0" fontId="115" fillId="0" borderId="0"/>
    <xf numFmtId="0" fontId="113" fillId="0" borderId="0">
      <alignment horizontal="center"/>
    </xf>
  </cellStyleXfs>
  <cellXfs count="468">
    <xf numFmtId="0" fontId="0" fillId="0" borderId="0" xfId="0"/>
    <xf numFmtId="0" fontId="0" fillId="0" borderId="0" xfId="0" applyAlignment="1">
      <alignment horizontal="center" vertical="center"/>
    </xf>
    <xf numFmtId="0" fontId="12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Alignment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17" fillId="0" borderId="0" xfId="0" applyFont="1" applyFill="1" applyAlignment="1" applyProtection="1">
      <alignment horizontal="center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1" fontId="10" fillId="0" borderId="1" xfId="0" applyNumberFormat="1" applyFont="1" applyFill="1" applyBorder="1" applyAlignment="1" applyProtection="1">
      <alignment horizontal="center" vertical="center"/>
      <protection hidden="1"/>
    </xf>
    <xf numFmtId="1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20" fillId="0" borderId="1" xfId="0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49" fontId="19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</xf>
    <xf numFmtId="49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protection hidden="1"/>
    </xf>
    <xf numFmtId="0" fontId="22" fillId="0" borderId="0" xfId="0" applyFont="1" applyProtection="1">
      <protection hidden="1"/>
    </xf>
    <xf numFmtId="0" fontId="24" fillId="0" borderId="0" xfId="0" applyFont="1" applyAlignment="1" applyProtection="1">
      <alignment vertical="center"/>
      <protection hidden="1"/>
    </xf>
    <xf numFmtId="0" fontId="22" fillId="0" borderId="8" xfId="0" applyFont="1" applyBorder="1" applyProtection="1">
      <protection hidden="1"/>
    </xf>
    <xf numFmtId="0" fontId="16" fillId="0" borderId="9" xfId="0" applyFont="1" applyBorder="1" applyAlignment="1" applyProtection="1">
      <protection hidden="1"/>
    </xf>
    <xf numFmtId="0" fontId="16" fillId="0" borderId="10" xfId="0" applyFont="1" applyBorder="1" applyAlignment="1" applyProtection="1">
      <protection hidden="1"/>
    </xf>
    <xf numFmtId="0" fontId="22" fillId="0" borderId="11" xfId="0" applyFont="1" applyBorder="1" applyProtection="1">
      <protection hidden="1"/>
    </xf>
    <xf numFmtId="0" fontId="16" fillId="0" borderId="6" xfId="0" applyFont="1" applyBorder="1" applyAlignment="1" applyProtection="1">
      <protection hidden="1"/>
    </xf>
    <xf numFmtId="0" fontId="22" fillId="0" borderId="12" xfId="0" applyFont="1" applyBorder="1" applyProtection="1">
      <protection hidden="1"/>
    </xf>
    <xf numFmtId="0" fontId="16" fillId="0" borderId="2" xfId="0" applyFont="1" applyBorder="1" applyAlignment="1" applyProtection="1">
      <protection hidden="1"/>
    </xf>
    <xf numFmtId="0" fontId="16" fillId="0" borderId="13" xfId="0" applyFont="1" applyBorder="1" applyAlignment="1" applyProtection="1">
      <protection hidden="1"/>
    </xf>
    <xf numFmtId="0" fontId="16" fillId="0" borderId="0" xfId="0" applyFont="1" applyAlignment="1" applyProtection="1">
      <protection hidden="1"/>
    </xf>
    <xf numFmtId="0" fontId="24" fillId="0" borderId="0" xfId="0" applyFont="1" applyAlignment="1" applyProtection="1">
      <alignment vertical="top"/>
      <protection hidden="1"/>
    </xf>
    <xf numFmtId="0" fontId="25" fillId="0" borderId="0" xfId="0" applyFont="1" applyAlignment="1" applyProtection="1">
      <alignment horizontal="right" vertical="top"/>
      <protection hidden="1"/>
    </xf>
    <xf numFmtId="0" fontId="25" fillId="0" borderId="0" xfId="0" applyFont="1" applyAlignment="1" applyProtection="1">
      <alignment horizontal="center" vertical="top"/>
      <protection hidden="1"/>
    </xf>
    <xf numFmtId="0" fontId="16" fillId="0" borderId="0" xfId="0" applyFont="1" applyProtection="1">
      <protection hidden="1"/>
    </xf>
    <xf numFmtId="0" fontId="0" fillId="0" borderId="0" xfId="0" applyFont="1" applyFill="1"/>
    <xf numFmtId="0" fontId="27" fillId="0" borderId="0" xfId="0" applyFont="1" applyFill="1" applyAlignment="1">
      <alignment horizontal="center" vertical="center"/>
    </xf>
    <xf numFmtId="0" fontId="30" fillId="0" borderId="0" xfId="0" applyFont="1" applyFill="1"/>
    <xf numFmtId="0" fontId="29" fillId="0" borderId="0" xfId="0" applyFont="1" applyFill="1" applyAlignment="1">
      <alignment horizontal="center" vertical="center"/>
    </xf>
    <xf numFmtId="0" fontId="28" fillId="0" borderId="0" xfId="0" applyFont="1" applyFill="1"/>
    <xf numFmtId="0" fontId="33" fillId="0" borderId="0" xfId="1" applyFont="1" applyFill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/>
      <protection hidden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35" fillId="0" borderId="1" xfId="0" applyFont="1" applyFill="1" applyBorder="1" applyAlignment="1" applyProtection="1">
      <alignment horizontal="right" vertical="center"/>
      <protection hidden="1"/>
    </xf>
    <xf numFmtId="0" fontId="36" fillId="0" borderId="1" xfId="0" applyFont="1" applyFill="1" applyBorder="1" applyAlignment="1" applyProtection="1">
      <alignment horizontal="left" vertical="center"/>
      <protection locked="0"/>
    </xf>
    <xf numFmtId="0" fontId="45" fillId="0" borderId="0" xfId="0" applyFont="1" applyFill="1" applyBorder="1" applyAlignment="1" applyProtection="1">
      <alignment horizontal="left"/>
      <protection hidden="1"/>
    </xf>
    <xf numFmtId="0" fontId="44" fillId="0" borderId="0" xfId="0" applyFont="1" applyFill="1" applyAlignment="1" applyProtection="1">
      <alignment horizontal="right" vertical="center"/>
      <protection hidden="1"/>
    </xf>
    <xf numFmtId="0" fontId="11" fillId="0" borderId="2" xfId="0" applyFont="1" applyFill="1" applyBorder="1" applyAlignment="1" applyProtection="1">
      <alignment horizontal="center"/>
      <protection hidden="1"/>
    </xf>
    <xf numFmtId="0" fontId="37" fillId="0" borderId="5" xfId="0" applyFont="1" applyFill="1" applyBorder="1" applyAlignment="1" applyProtection="1">
      <alignment vertical="center"/>
      <protection hidden="1"/>
    </xf>
    <xf numFmtId="0" fontId="37" fillId="0" borderId="3" xfId="0" applyFont="1" applyFill="1" applyBorder="1" applyAlignment="1" applyProtection="1">
      <alignment vertical="center"/>
      <protection hidden="1"/>
    </xf>
    <xf numFmtId="0" fontId="49" fillId="0" borderId="0" xfId="0" applyFont="1" applyAlignment="1" applyProtection="1">
      <alignment vertical="center"/>
      <protection hidden="1"/>
    </xf>
    <xf numFmtId="0" fontId="50" fillId="0" borderId="0" xfId="0" applyFont="1" applyAlignment="1" applyProtection="1">
      <alignment horizontal="right"/>
      <protection hidden="1"/>
    </xf>
    <xf numFmtId="0" fontId="50" fillId="0" borderId="0" xfId="0" applyFont="1" applyAlignment="1" applyProtection="1">
      <protection hidden="1"/>
    </xf>
    <xf numFmtId="0" fontId="46" fillId="0" borderId="0" xfId="0" applyFont="1" applyBorder="1" applyAlignment="1" applyProtection="1">
      <protection hidden="1"/>
    </xf>
    <xf numFmtId="0" fontId="46" fillId="0" borderId="2" xfId="0" applyFont="1" applyBorder="1" applyAlignment="1" applyProtection="1">
      <protection hidden="1"/>
    </xf>
    <xf numFmtId="0" fontId="46" fillId="0" borderId="2" xfId="0" applyFont="1" applyBorder="1" applyAlignment="1" applyProtection="1">
      <alignment horizontal="center"/>
      <protection hidden="1"/>
    </xf>
    <xf numFmtId="0" fontId="46" fillId="0" borderId="0" xfId="0" applyFont="1" applyBorder="1" applyAlignment="1" applyProtection="1">
      <alignment horizontal="right"/>
      <protection hidden="1"/>
    </xf>
    <xf numFmtId="0" fontId="46" fillId="0" borderId="0" xfId="0" applyFont="1" applyBorder="1" applyAlignment="1" applyProtection="1">
      <alignment horizontal="center"/>
      <protection hidden="1"/>
    </xf>
    <xf numFmtId="0" fontId="46" fillId="0" borderId="0" xfId="0" applyFont="1" applyProtection="1">
      <protection hidden="1"/>
    </xf>
    <xf numFmtId="0" fontId="51" fillId="0" borderId="0" xfId="0" applyFont="1" applyFill="1" applyAlignment="1">
      <alignment horizontal="right"/>
    </xf>
    <xf numFmtId="0" fontId="51" fillId="0" borderId="0" xfId="0" applyFont="1" applyFill="1"/>
    <xf numFmtId="0" fontId="48" fillId="0" borderId="0" xfId="0" applyFont="1" applyFill="1"/>
    <xf numFmtId="0" fontId="48" fillId="0" borderId="1" xfId="0" applyFont="1" applyFill="1" applyBorder="1" applyAlignment="1" applyProtection="1">
      <alignment horizontal="center" textRotation="90"/>
      <protection hidden="1"/>
    </xf>
    <xf numFmtId="0" fontId="40" fillId="0" borderId="1" xfId="0" applyFont="1" applyFill="1" applyBorder="1" applyAlignment="1" applyProtection="1">
      <alignment horizontal="center" textRotation="90"/>
      <protection locked="0"/>
    </xf>
    <xf numFmtId="0" fontId="38" fillId="0" borderId="1" xfId="0" applyFont="1" applyFill="1" applyBorder="1" applyAlignment="1" applyProtection="1">
      <alignment horizontal="center" textRotation="90"/>
      <protection hidden="1"/>
    </xf>
    <xf numFmtId="0" fontId="0" fillId="2" borderId="0" xfId="0" applyFill="1" applyBorder="1" applyProtection="1"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1" fontId="10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Protection="1">
      <protection hidden="1"/>
    </xf>
    <xf numFmtId="0" fontId="63" fillId="2" borderId="2" xfId="0" applyFont="1" applyFill="1" applyBorder="1" applyProtection="1">
      <protection hidden="1"/>
    </xf>
    <xf numFmtId="0" fontId="0" fillId="0" borderId="0" xfId="0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0" xfId="0" applyProtection="1">
      <protection locked="0"/>
    </xf>
    <xf numFmtId="0" fontId="48" fillId="0" borderId="0" xfId="0" applyFont="1"/>
    <xf numFmtId="0" fontId="37" fillId="2" borderId="1" xfId="0" applyFont="1" applyFill="1" applyBorder="1" applyAlignment="1" applyProtection="1">
      <alignment horizontal="center" textRotation="90"/>
      <protection hidden="1"/>
    </xf>
    <xf numFmtId="0" fontId="46" fillId="2" borderId="1" xfId="0" applyFont="1" applyFill="1" applyBorder="1" applyAlignment="1" applyProtection="1">
      <alignment textRotation="90"/>
      <protection hidden="1"/>
    </xf>
    <xf numFmtId="0" fontId="48" fillId="2" borderId="1" xfId="0" applyFont="1" applyFill="1" applyBorder="1" applyAlignment="1" applyProtection="1">
      <alignment textRotation="90" wrapText="1"/>
      <protection hidden="1"/>
    </xf>
    <xf numFmtId="49" fontId="11" fillId="2" borderId="1" xfId="0" applyNumberFormat="1" applyFont="1" applyFill="1" applyBorder="1" applyAlignment="1" applyProtection="1">
      <alignment horizontal="center" vertical="center"/>
      <protection hidden="1"/>
    </xf>
    <xf numFmtId="49" fontId="11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1" xfId="0" applyNumberFormat="1" applyFont="1" applyFill="1" applyBorder="1" applyAlignment="1" applyProtection="1">
      <alignment horizontal="center" vertical="center"/>
      <protection hidden="1"/>
    </xf>
    <xf numFmtId="0" fontId="48" fillId="2" borderId="3" xfId="0" applyFont="1" applyFill="1" applyBorder="1" applyAlignment="1" applyProtection="1">
      <alignment horizontal="center" textRotation="90" wrapText="1"/>
      <protection hidden="1"/>
    </xf>
    <xf numFmtId="0" fontId="69" fillId="0" borderId="0" xfId="0" applyFont="1"/>
    <xf numFmtId="49" fontId="10" fillId="2" borderId="1" xfId="0" applyNumberFormat="1" applyFont="1" applyFill="1" applyBorder="1" applyAlignment="1" applyProtection="1">
      <alignment horizontal="center" vertical="center"/>
      <protection hidden="1"/>
    </xf>
    <xf numFmtId="0" fontId="26" fillId="2" borderId="1" xfId="0" applyFont="1" applyFill="1" applyBorder="1" applyAlignment="1" applyProtection="1">
      <alignment horizontal="center" vertical="center"/>
      <protection hidden="1"/>
    </xf>
    <xf numFmtId="0" fontId="46" fillId="0" borderId="0" xfId="0" applyFont="1" applyFill="1" applyAlignment="1" applyProtection="1">
      <alignment horizontal="left" vertical="center"/>
      <protection hidden="1"/>
    </xf>
    <xf numFmtId="0" fontId="0" fillId="0" borderId="0" xfId="0" applyAlignment="1">
      <alignment vertical="center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0" fontId="46" fillId="2" borderId="1" xfId="0" applyFont="1" applyFill="1" applyBorder="1" applyAlignment="1" applyProtection="1">
      <alignment horizontal="left" vertical="center" wrapText="1"/>
      <protection hidden="1"/>
    </xf>
    <xf numFmtId="0" fontId="46" fillId="2" borderId="0" xfId="0" applyFont="1" applyFill="1" applyAlignment="1" applyProtection="1">
      <alignment horizontal="left" vertical="center"/>
      <protection hidden="1"/>
    </xf>
    <xf numFmtId="0" fontId="37" fillId="2" borderId="0" xfId="0" applyFont="1" applyFill="1" applyAlignment="1" applyProtection="1">
      <alignment horizontal="left" vertical="center"/>
      <protection hidden="1"/>
    </xf>
    <xf numFmtId="0" fontId="46" fillId="2" borderId="1" xfId="0" applyFont="1" applyFill="1" applyBorder="1" applyAlignment="1" applyProtection="1">
      <alignment horizontal="left" vertical="center"/>
      <protection hidden="1"/>
    </xf>
    <xf numFmtId="0" fontId="37" fillId="2" borderId="1" xfId="0" applyFont="1" applyFill="1" applyBorder="1" applyAlignment="1" applyProtection="1">
      <alignment horizontal="left" vertical="center" wrapText="1"/>
      <protection hidden="1"/>
    </xf>
    <xf numFmtId="0" fontId="70" fillId="0" borderId="0" xfId="0" applyFont="1" applyBorder="1" applyAlignment="1" applyProtection="1">
      <alignment vertical="center"/>
      <protection hidden="1"/>
    </xf>
    <xf numFmtId="0" fontId="7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0" fontId="71" fillId="0" borderId="0" xfId="0" applyFont="1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71" fillId="0" borderId="0" xfId="0" applyFont="1" applyProtection="1">
      <protection hidden="1"/>
    </xf>
    <xf numFmtId="0" fontId="72" fillId="0" borderId="0" xfId="0" applyFont="1" applyBorder="1" applyAlignment="1" applyProtection="1">
      <protection hidden="1"/>
    </xf>
    <xf numFmtId="0" fontId="46" fillId="0" borderId="0" xfId="0" applyFont="1" applyBorder="1" applyAlignment="1" applyProtection="1">
      <alignment horizontal="right" vertical="center"/>
      <protection hidden="1"/>
    </xf>
    <xf numFmtId="0" fontId="46" fillId="0" borderId="0" xfId="0" applyFont="1" applyBorder="1" applyAlignment="1" applyProtection="1">
      <alignment horizontal="left" vertical="center"/>
      <protection hidden="1"/>
    </xf>
    <xf numFmtId="0" fontId="46" fillId="0" borderId="2" xfId="0" applyFont="1" applyBorder="1" applyProtection="1">
      <protection hidden="1"/>
    </xf>
    <xf numFmtId="0" fontId="73" fillId="0" borderId="0" xfId="0" applyFont="1" applyBorder="1" applyAlignment="1" applyProtection="1">
      <alignment horizontal="left" vertical="center" wrapText="1"/>
      <protection hidden="1"/>
    </xf>
    <xf numFmtId="0" fontId="46" fillId="0" borderId="0" xfId="0" applyFont="1" applyBorder="1" applyProtection="1">
      <protection hidden="1"/>
    </xf>
    <xf numFmtId="0" fontId="46" fillId="0" borderId="0" xfId="0" applyFont="1" applyBorder="1" applyAlignment="1" applyProtection="1">
      <alignment vertical="center"/>
      <protection hidden="1"/>
    </xf>
    <xf numFmtId="0" fontId="74" fillId="0" borderId="0" xfId="0" applyFont="1" applyBorder="1" applyAlignment="1" applyProtection="1">
      <alignment vertical="center"/>
      <protection hidden="1"/>
    </xf>
    <xf numFmtId="0" fontId="73" fillId="0" borderId="0" xfId="0" applyFont="1" applyBorder="1" applyAlignment="1" applyProtection="1">
      <alignment horizontal="right" vertical="center"/>
      <protection hidden="1"/>
    </xf>
    <xf numFmtId="0" fontId="73" fillId="0" borderId="2" xfId="0" applyFont="1" applyBorder="1" applyAlignment="1" applyProtection="1">
      <alignment horizontal="left" vertical="center"/>
      <protection hidden="1"/>
    </xf>
    <xf numFmtId="0" fontId="73" fillId="0" borderId="2" xfId="0" applyFont="1" applyBorder="1" applyAlignment="1" applyProtection="1">
      <alignment horizontal="center" vertical="center"/>
      <protection hidden="1"/>
    </xf>
    <xf numFmtId="0" fontId="73" fillId="0" borderId="0" xfId="0" applyFont="1" applyBorder="1" applyAlignment="1" applyProtection="1">
      <alignment vertical="center"/>
      <protection hidden="1"/>
    </xf>
    <xf numFmtId="0" fontId="37" fillId="0" borderId="0" xfId="0" applyFont="1" applyProtection="1">
      <protection hidden="1"/>
    </xf>
    <xf numFmtId="0" fontId="37" fillId="0" borderId="0" xfId="0" applyFont="1" applyBorder="1" applyProtection="1">
      <protection hidden="1"/>
    </xf>
    <xf numFmtId="0" fontId="74" fillId="0" borderId="0" xfId="0" applyFont="1" applyBorder="1" applyProtection="1">
      <protection hidden="1"/>
    </xf>
    <xf numFmtId="0" fontId="37" fillId="0" borderId="0" xfId="0" applyFont="1" applyAlignment="1" applyProtection="1">
      <alignment horizontal="left"/>
      <protection hidden="1"/>
    </xf>
    <xf numFmtId="0" fontId="37" fillId="0" borderId="0" xfId="0" applyFont="1" applyBorder="1" applyAlignment="1" applyProtection="1">
      <alignment horizontal="right" vertical="center"/>
      <protection hidden="1"/>
    </xf>
    <xf numFmtId="0" fontId="37" fillId="0" borderId="0" xfId="0" applyFont="1" applyBorder="1" applyAlignment="1" applyProtection="1">
      <alignment vertical="center"/>
      <protection hidden="1"/>
    </xf>
    <xf numFmtId="0" fontId="37" fillId="0" borderId="0" xfId="0" applyFont="1" applyBorder="1" applyAlignment="1" applyProtection="1">
      <alignment horizontal="left" vertical="center"/>
      <protection hidden="1"/>
    </xf>
    <xf numFmtId="0" fontId="37" fillId="0" borderId="2" xfId="0" applyFont="1" applyBorder="1" applyAlignment="1" applyProtection="1">
      <alignment horizontal="left" vertical="center"/>
      <protection hidden="1"/>
    </xf>
    <xf numFmtId="0" fontId="37" fillId="0" borderId="2" xfId="0" applyFont="1" applyBorder="1" applyAlignment="1" applyProtection="1">
      <alignment vertical="center"/>
      <protection hidden="1"/>
    </xf>
    <xf numFmtId="0" fontId="74" fillId="0" borderId="2" xfId="0" applyFont="1" applyBorder="1" applyProtection="1">
      <protection hidden="1"/>
    </xf>
    <xf numFmtId="0" fontId="37" fillId="0" borderId="2" xfId="0" applyFont="1" applyBorder="1" applyProtection="1">
      <protection hidden="1"/>
    </xf>
    <xf numFmtId="0" fontId="73" fillId="0" borderId="0" xfId="0" applyFont="1" applyBorder="1" applyAlignment="1" applyProtection="1">
      <alignment horizontal="left" vertical="center"/>
      <protection hidden="1"/>
    </xf>
    <xf numFmtId="0" fontId="37" fillId="0" borderId="0" xfId="0" applyFont="1" applyBorder="1" applyAlignment="1" applyProtection="1">
      <alignment vertical="top"/>
      <protection hidden="1"/>
    </xf>
    <xf numFmtId="0" fontId="37" fillId="0" borderId="2" xfId="0" applyFont="1" applyBorder="1" applyAlignment="1" applyProtection="1">
      <alignment horizontal="right" vertical="center"/>
      <protection hidden="1"/>
    </xf>
    <xf numFmtId="0" fontId="37" fillId="0" borderId="5" xfId="0" applyFont="1" applyBorder="1" applyAlignment="1" applyProtection="1">
      <alignment horizontal="right" vertical="center"/>
      <protection hidden="1"/>
    </xf>
    <xf numFmtId="0" fontId="37" fillId="0" borderId="5" xfId="0" applyFont="1" applyBorder="1" applyAlignment="1" applyProtection="1">
      <alignment vertical="center"/>
      <protection hidden="1"/>
    </xf>
    <xf numFmtId="0" fontId="37" fillId="0" borderId="5" xfId="0" applyFont="1" applyBorder="1" applyAlignment="1" applyProtection="1">
      <alignment horizontal="left" vertical="center"/>
      <protection hidden="1"/>
    </xf>
    <xf numFmtId="0" fontId="74" fillId="0" borderId="5" xfId="0" applyFont="1" applyBorder="1" applyProtection="1">
      <protection hidden="1"/>
    </xf>
    <xf numFmtId="0" fontId="37" fillId="0" borderId="5" xfId="0" applyFont="1" applyBorder="1" applyProtection="1">
      <protection hidden="1"/>
    </xf>
    <xf numFmtId="0" fontId="65" fillId="0" borderId="0" xfId="0" applyFont="1" applyBorder="1" applyAlignment="1" applyProtection="1">
      <alignment vertical="top"/>
      <protection hidden="1"/>
    </xf>
    <xf numFmtId="0" fontId="15" fillId="0" borderId="0" xfId="0" applyFont="1" applyProtection="1">
      <protection hidden="1"/>
    </xf>
    <xf numFmtId="0" fontId="73" fillId="0" borderId="0" xfId="0" applyFont="1" applyBorder="1" applyAlignment="1" applyProtection="1">
      <alignment horizontal="left"/>
      <protection hidden="1"/>
    </xf>
    <xf numFmtId="0" fontId="46" fillId="0" borderId="0" xfId="0" applyFont="1" applyAlignment="1" applyProtection="1">
      <alignment vertical="center"/>
      <protection hidden="1"/>
    </xf>
    <xf numFmtId="0" fontId="73" fillId="2" borderId="0" xfId="0" applyFont="1" applyFill="1" applyAlignment="1" applyProtection="1">
      <alignment horizontal="left" vertical="center"/>
      <protection hidden="1"/>
    </xf>
    <xf numFmtId="0" fontId="75" fillId="0" borderId="0" xfId="0" applyFont="1" applyAlignment="1">
      <alignment horizontal="right" vertical="center"/>
    </xf>
    <xf numFmtId="0" fontId="76" fillId="0" borderId="0" xfId="0" applyFont="1" applyBorder="1" applyAlignment="1" applyProtection="1">
      <alignment horizontal="center" vertical="center"/>
      <protection hidden="1"/>
    </xf>
    <xf numFmtId="0" fontId="77" fillId="0" borderId="0" xfId="0" applyFont="1" applyAlignment="1">
      <alignment horizontal="center"/>
    </xf>
    <xf numFmtId="0" fontId="73" fillId="0" borderId="2" xfId="0" applyFont="1" applyBorder="1" applyAlignment="1" applyProtection="1">
      <alignment horizontal="center" vertical="center"/>
      <protection hidden="1"/>
    </xf>
    <xf numFmtId="0" fontId="73" fillId="0" borderId="0" xfId="0" applyFont="1" applyBorder="1" applyAlignment="1" applyProtection="1">
      <alignment horizontal="left" vertical="center" wrapText="1"/>
      <protection hidden="1"/>
    </xf>
    <xf numFmtId="0" fontId="37" fillId="0" borderId="2" xfId="0" applyFont="1" applyBorder="1" applyAlignment="1" applyProtection="1">
      <alignment horizontal="left" vertical="center"/>
      <protection hidden="1"/>
    </xf>
    <xf numFmtId="0" fontId="46" fillId="0" borderId="2" xfId="0" applyFont="1" applyBorder="1" applyAlignment="1" applyProtection="1">
      <alignment horizontal="center" vertical="center"/>
      <protection hidden="1"/>
    </xf>
    <xf numFmtId="0" fontId="37" fillId="0" borderId="2" xfId="0" applyNumberFormat="1" applyFont="1" applyBorder="1" applyAlignment="1" applyProtection="1">
      <alignment vertical="center"/>
      <protection hidden="1"/>
    </xf>
    <xf numFmtId="0" fontId="37" fillId="0" borderId="5" xfId="0" applyNumberFormat="1" applyFont="1" applyBorder="1" applyAlignment="1" applyProtection="1">
      <alignment vertical="center"/>
      <protection hidden="1"/>
    </xf>
    <xf numFmtId="0" fontId="10" fillId="0" borderId="2" xfId="0" applyNumberFormat="1" applyFont="1" applyBorder="1" applyAlignment="1" applyProtection="1">
      <alignment horizontal="center" vertical="center"/>
      <protection hidden="1"/>
    </xf>
    <xf numFmtId="0" fontId="10" fillId="0" borderId="2" xfId="0" applyNumberFormat="1" applyFont="1" applyBorder="1" applyAlignment="1" applyProtection="1">
      <alignment horizontal="left" vertical="center"/>
      <protection hidden="1"/>
    </xf>
    <xf numFmtId="0" fontId="78" fillId="0" borderId="0" xfId="0" applyFont="1" applyBorder="1" applyProtection="1">
      <protection hidden="1"/>
    </xf>
    <xf numFmtId="0" fontId="79" fillId="0" borderId="0" xfId="0" applyFont="1" applyBorder="1" applyProtection="1">
      <protection hidden="1"/>
    </xf>
    <xf numFmtId="0" fontId="78" fillId="0" borderId="0" xfId="0" applyFont="1" applyBorder="1" applyAlignment="1" applyProtection="1">
      <alignment horizontal="left"/>
      <protection hidden="1"/>
    </xf>
    <xf numFmtId="0" fontId="80" fillId="0" borderId="0" xfId="0" applyFont="1" applyBorder="1" applyProtection="1">
      <protection hidden="1"/>
    </xf>
    <xf numFmtId="0" fontId="78" fillId="0" borderId="0" xfId="0" applyFont="1" applyProtection="1">
      <protection hidden="1"/>
    </xf>
    <xf numFmtId="0" fontId="81" fillId="0" borderId="0" xfId="0" applyFont="1" applyBorder="1" applyAlignment="1" applyProtection="1">
      <alignment horizontal="left"/>
      <protection hidden="1"/>
    </xf>
    <xf numFmtId="0" fontId="83" fillId="0" borderId="0" xfId="0" applyFont="1" applyBorder="1" applyProtection="1">
      <protection hidden="1"/>
    </xf>
    <xf numFmtId="0" fontId="80" fillId="0" borderId="0" xfId="0" applyFont="1" applyBorder="1" applyAlignment="1" applyProtection="1">
      <alignment horizontal="left"/>
      <protection hidden="1"/>
    </xf>
    <xf numFmtId="0" fontId="80" fillId="0" borderId="0" xfId="0" applyFont="1" applyProtection="1">
      <protection hidden="1"/>
    </xf>
    <xf numFmtId="0" fontId="82" fillId="0" borderId="0" xfId="0" applyFont="1" applyAlignment="1">
      <alignment horizontal="right" vertical="center"/>
    </xf>
    <xf numFmtId="0" fontId="15" fillId="0" borderId="2" xfId="0" applyFont="1" applyBorder="1" applyProtection="1"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32" fillId="0" borderId="0" xfId="0" applyNumberFormat="1" applyFont="1" applyBorder="1" applyAlignment="1" applyProtection="1">
      <alignment vertical="center"/>
      <protection hidden="1"/>
    </xf>
    <xf numFmtId="0" fontId="46" fillId="0" borderId="0" xfId="0" applyFont="1" applyBorder="1" applyAlignment="1" applyProtection="1">
      <alignment horizontal="center" vertical="center"/>
      <protection hidden="1"/>
    </xf>
    <xf numFmtId="0" fontId="46" fillId="0" borderId="10" xfId="0" applyFont="1" applyBorder="1" applyAlignment="1" applyProtection="1">
      <alignment vertical="center" wrapText="1"/>
      <protection hidden="1"/>
    </xf>
    <xf numFmtId="0" fontId="46" fillId="0" borderId="13" xfId="0" applyFont="1" applyBorder="1" applyAlignment="1" applyProtection="1">
      <alignment vertical="center" wrapText="1"/>
      <protection hidden="1"/>
    </xf>
    <xf numFmtId="0" fontId="26" fillId="2" borderId="1" xfId="0" applyFont="1" applyFill="1" applyBorder="1" applyAlignment="1" applyProtection="1">
      <alignment horizontal="center" vertical="center" wrapText="1"/>
      <protection hidden="1"/>
    </xf>
    <xf numFmtId="0" fontId="46" fillId="0" borderId="9" xfId="0" applyFont="1" applyBorder="1" applyAlignment="1" applyProtection="1">
      <alignment vertical="center" wrapText="1"/>
      <protection hidden="1"/>
    </xf>
    <xf numFmtId="0" fontId="46" fillId="0" borderId="2" xfId="0" applyFont="1" applyBorder="1" applyAlignment="1" applyProtection="1">
      <alignment vertical="center" wrapText="1"/>
      <protection hidden="1"/>
    </xf>
    <xf numFmtId="0" fontId="68" fillId="0" borderId="2" xfId="0" applyFont="1" applyBorder="1" applyAlignment="1" applyProtection="1">
      <protection hidden="1"/>
    </xf>
    <xf numFmtId="2" fontId="32" fillId="0" borderId="0" xfId="0" applyNumberFormat="1" applyFont="1" applyBorder="1" applyAlignment="1" applyProtection="1">
      <alignment vertical="center"/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15" fillId="0" borderId="19" xfId="0" applyFont="1" applyBorder="1" applyProtection="1">
      <protection hidden="1"/>
    </xf>
    <xf numFmtId="0" fontId="0" fillId="0" borderId="20" xfId="0" applyBorder="1" applyProtection="1">
      <protection hidden="1"/>
    </xf>
    <xf numFmtId="0" fontId="37" fillId="0" borderId="19" xfId="0" applyFont="1" applyBorder="1" applyProtection="1">
      <protection hidden="1"/>
    </xf>
    <xf numFmtId="0" fontId="15" fillId="0" borderId="0" xfId="0" applyFont="1" applyBorder="1" applyProtection="1">
      <protection hidden="1"/>
    </xf>
    <xf numFmtId="0" fontId="68" fillId="0" borderId="0" xfId="0" applyFont="1" applyBorder="1" applyAlignment="1" applyProtection="1">
      <protection hidden="1"/>
    </xf>
    <xf numFmtId="0" fontId="37" fillId="0" borderId="20" xfId="0" applyFont="1" applyBorder="1" applyProtection="1">
      <protection hidden="1"/>
    </xf>
    <xf numFmtId="0" fontId="37" fillId="0" borderId="21" xfId="0" applyFont="1" applyBorder="1" applyProtection="1">
      <protection hidden="1"/>
    </xf>
    <xf numFmtId="0" fontId="37" fillId="0" borderId="22" xfId="0" applyFont="1" applyBorder="1" applyProtection="1">
      <protection hidden="1"/>
    </xf>
    <xf numFmtId="0" fontId="37" fillId="0" borderId="23" xfId="0" applyFont="1" applyBorder="1" applyProtection="1">
      <protection hidden="1"/>
    </xf>
    <xf numFmtId="0" fontId="65" fillId="0" borderId="0" xfId="0" applyFont="1" applyBorder="1" applyAlignment="1" applyProtection="1">
      <protection hidden="1"/>
    </xf>
    <xf numFmtId="0" fontId="88" fillId="0" borderId="0" xfId="0" applyFont="1" applyBorder="1" applyProtection="1">
      <protection hidden="1"/>
    </xf>
    <xf numFmtId="0" fontId="89" fillId="0" borderId="0" xfId="0" applyFont="1" applyBorder="1" applyProtection="1">
      <protection hidden="1"/>
    </xf>
    <xf numFmtId="0" fontId="88" fillId="0" borderId="0" xfId="0" applyFont="1" applyBorder="1" applyAlignment="1" applyProtection="1">
      <alignment horizontal="left"/>
      <protection hidden="1"/>
    </xf>
    <xf numFmtId="0" fontId="88" fillId="0" borderId="0" xfId="0" applyFont="1" applyProtection="1">
      <protection hidden="1"/>
    </xf>
    <xf numFmtId="0" fontId="90" fillId="0" borderId="0" xfId="0" applyFont="1" applyBorder="1" applyAlignment="1" applyProtection="1">
      <alignment horizontal="left"/>
      <protection hidden="1"/>
    </xf>
    <xf numFmtId="0" fontId="82" fillId="0" borderId="0" xfId="0" applyFont="1" applyAlignment="1">
      <alignment horizontal="left" vertical="center"/>
    </xf>
    <xf numFmtId="0" fontId="91" fillId="0" borderId="0" xfId="1" applyFont="1" applyAlignment="1" applyProtection="1">
      <alignment horizontal="right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81" fillId="0" borderId="0" xfId="0" applyFont="1" applyBorder="1" applyAlignment="1" applyProtection="1">
      <alignment horizontal="left" vertical="center"/>
      <protection hidden="1"/>
    </xf>
    <xf numFmtId="0" fontId="80" fillId="0" borderId="0" xfId="0" applyFont="1" applyAlignment="1" applyProtection="1">
      <alignment vertical="center"/>
      <protection hidden="1"/>
    </xf>
    <xf numFmtId="0" fontId="92" fillId="0" borderId="0" xfId="0" applyFont="1" applyBorder="1" applyAlignment="1" applyProtection="1">
      <alignment horizontal="left"/>
      <protection hidden="1"/>
    </xf>
    <xf numFmtId="0" fontId="75" fillId="0" borderId="0" xfId="0" applyFont="1" applyAlignment="1">
      <alignment horizontal="left" vertical="center"/>
    </xf>
    <xf numFmtId="0" fontId="93" fillId="0" borderId="0" xfId="0" applyFont="1" applyBorder="1" applyProtection="1">
      <protection hidden="1"/>
    </xf>
    <xf numFmtId="0" fontId="94" fillId="0" borderId="0" xfId="0" applyFont="1" applyBorder="1" applyAlignment="1" applyProtection="1">
      <alignment horizontal="left"/>
      <protection hidden="1"/>
    </xf>
    <xf numFmtId="0" fontId="94" fillId="0" borderId="0" xfId="0" applyFont="1" applyBorder="1" applyProtection="1">
      <protection hidden="1"/>
    </xf>
    <xf numFmtId="0" fontId="94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0" fillId="0" borderId="0" xfId="0" applyFont="1" applyProtection="1">
      <protection hidden="1"/>
    </xf>
    <xf numFmtId="0" fontId="1" fillId="0" borderId="0" xfId="1" applyAlignment="1" applyProtection="1">
      <alignment horizontal="center" vertical="center"/>
    </xf>
    <xf numFmtId="0" fontId="95" fillId="0" borderId="0" xfId="0" applyFont="1" applyAlignment="1">
      <alignment vertical="center"/>
    </xf>
    <xf numFmtId="0" fontId="46" fillId="2" borderId="15" xfId="0" applyFont="1" applyFill="1" applyBorder="1" applyAlignment="1" applyProtection="1">
      <alignment vertical="center"/>
      <protection hidden="1"/>
    </xf>
    <xf numFmtId="0" fontId="48" fillId="0" borderId="0" xfId="0" applyFont="1" applyAlignment="1">
      <alignment vertical="center"/>
    </xf>
    <xf numFmtId="0" fontId="53" fillId="0" borderId="0" xfId="0" applyFont="1" applyBorder="1" applyAlignment="1" applyProtection="1">
      <alignment vertical="center"/>
      <protection hidden="1"/>
    </xf>
    <xf numFmtId="1" fontId="32" fillId="0" borderId="9" xfId="0" applyNumberFormat="1" applyFont="1" applyBorder="1" applyAlignment="1" applyProtection="1">
      <alignment vertical="center"/>
      <protection hidden="1"/>
    </xf>
    <xf numFmtId="0" fontId="70" fillId="0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70" fillId="0" borderId="0" xfId="0" applyFont="1" applyFill="1" applyAlignment="1" applyProtection="1">
      <alignment vertical="center"/>
      <protection hidden="1"/>
    </xf>
    <xf numFmtId="0" fontId="63" fillId="0" borderId="0" xfId="0" applyFont="1" applyFill="1" applyProtection="1">
      <protection hidden="1"/>
    </xf>
    <xf numFmtId="0" fontId="99" fillId="0" borderId="0" xfId="1" applyFont="1" applyFill="1" applyAlignment="1" applyProtection="1">
      <alignment horizontal="center" vertical="center"/>
      <protection locked="0"/>
    </xf>
    <xf numFmtId="49" fontId="37" fillId="2" borderId="1" xfId="0" applyNumberFormat="1" applyFont="1" applyFill="1" applyBorder="1" applyAlignment="1" applyProtection="1">
      <alignment horizontal="center" vertical="center"/>
      <protection hidden="1"/>
    </xf>
    <xf numFmtId="0" fontId="46" fillId="0" borderId="0" xfId="0" applyFont="1" applyAlignment="1" applyProtection="1">
      <protection hidden="1"/>
    </xf>
    <xf numFmtId="0" fontId="0" fillId="2" borderId="0" xfId="0" applyFont="1" applyFill="1"/>
    <xf numFmtId="49" fontId="37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37" fillId="0" borderId="1" xfId="0" applyNumberFormat="1" applyFont="1" applyFill="1" applyBorder="1" applyAlignment="1" applyProtection="1">
      <alignment horizontal="center" vertical="center"/>
      <protection hidden="1"/>
    </xf>
    <xf numFmtId="0" fontId="95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vertical="center"/>
      <protection hidden="1"/>
    </xf>
    <xf numFmtId="0" fontId="1" fillId="0" borderId="0" xfId="1" applyFill="1" applyAlignment="1" applyProtection="1">
      <alignment horizontal="center" vertical="center"/>
      <protection hidden="1"/>
    </xf>
    <xf numFmtId="0" fontId="102" fillId="0" borderId="0" xfId="1" applyFont="1" applyFill="1" applyAlignment="1" applyProtection="1">
      <alignment horizontal="center" vertical="center"/>
      <protection hidden="1"/>
    </xf>
    <xf numFmtId="0" fontId="101" fillId="0" borderId="0" xfId="0" applyFont="1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7" fillId="0" borderId="0" xfId="0" applyFont="1" applyFill="1" applyProtection="1"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49" fontId="2" fillId="0" borderId="1" xfId="0" applyNumberFormat="1" applyFont="1" applyFill="1" applyBorder="1" applyAlignment="1" applyProtection="1">
      <alignment horizontal="center" vertical="center"/>
      <protection hidden="1"/>
    </xf>
    <xf numFmtId="49" fontId="2" fillId="2" borderId="1" xfId="0" applyNumberFormat="1" applyFont="1" applyFill="1" applyBorder="1" applyAlignment="1" applyProtection="1">
      <alignment horizontal="center" vertical="center"/>
      <protection hidden="1"/>
    </xf>
    <xf numFmtId="0" fontId="41" fillId="0" borderId="0" xfId="1" applyFont="1" applyFill="1" applyAlignment="1" applyProtection="1">
      <alignment horizontal="center"/>
      <protection hidden="1"/>
    </xf>
    <xf numFmtId="0" fontId="40" fillId="0" borderId="1" xfId="0" applyFont="1" applyFill="1" applyBorder="1" applyAlignment="1" applyProtection="1">
      <alignment horizontal="left" vertical="center"/>
      <protection locked="0"/>
    </xf>
    <xf numFmtId="49" fontId="40" fillId="2" borderId="1" xfId="0" applyNumberFormat="1" applyFont="1" applyFill="1" applyBorder="1" applyAlignment="1" applyProtection="1">
      <alignment horizontal="left" vertical="center"/>
      <protection locked="0"/>
    </xf>
    <xf numFmtId="49" fontId="40" fillId="0" borderId="1" xfId="0" applyNumberFormat="1" applyFont="1" applyFill="1" applyBorder="1" applyAlignment="1" applyProtection="1">
      <alignment horizontal="left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1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00" fillId="0" borderId="0" xfId="1" applyFont="1" applyFill="1" applyAlignment="1" applyProtection="1">
      <alignment horizontal="center" vertical="center"/>
      <protection locked="0"/>
    </xf>
    <xf numFmtId="0" fontId="102" fillId="0" borderId="0" xfId="1" applyFont="1" applyAlignment="1" applyProtection="1">
      <alignment horizontal="center" vertical="center"/>
      <protection hidden="1"/>
    </xf>
    <xf numFmtId="0" fontId="102" fillId="0" borderId="0" xfId="1" applyFont="1" applyFill="1" applyAlignment="1" applyProtection="1">
      <alignment horizontal="center" vertical="center"/>
    </xf>
    <xf numFmtId="0" fontId="102" fillId="0" borderId="0" xfId="1" applyFont="1" applyAlignment="1" applyProtection="1">
      <alignment horizontal="center" vertical="center"/>
      <protection locked="0"/>
    </xf>
    <xf numFmtId="0" fontId="40" fillId="2" borderId="1" xfId="0" applyFont="1" applyFill="1" applyBorder="1" applyAlignment="1" applyProtection="1">
      <alignment horizontal="left" vertical="center"/>
      <protection locked="0"/>
    </xf>
    <xf numFmtId="0" fontId="70" fillId="0" borderId="0" xfId="0" applyFont="1" applyFill="1" applyBorder="1" applyProtection="1">
      <protection hidden="1"/>
    </xf>
    <xf numFmtId="0" fontId="70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Protection="1">
      <protection hidden="1"/>
    </xf>
    <xf numFmtId="0" fontId="104" fillId="0" borderId="0" xfId="0" applyFont="1" applyFill="1" applyAlignment="1" applyProtection="1">
      <alignment vertical="center"/>
      <protection hidden="1"/>
    </xf>
    <xf numFmtId="0" fontId="104" fillId="0" borderId="0" xfId="0" applyFont="1" applyFill="1" applyBorder="1" applyAlignment="1" applyProtection="1">
      <alignment vertical="center"/>
      <protection hidden="1"/>
    </xf>
    <xf numFmtId="0" fontId="105" fillId="0" borderId="0" xfId="0" applyFont="1" applyFill="1" applyAlignment="1" applyProtection="1">
      <protection hidden="1"/>
    </xf>
    <xf numFmtId="0" fontId="105" fillId="0" borderId="0" xfId="0" applyFont="1" applyFill="1" applyBorder="1" applyAlignment="1" applyProtection="1">
      <protection hidden="1"/>
    </xf>
    <xf numFmtId="0" fontId="55" fillId="0" borderId="0" xfId="0" applyFont="1" applyFill="1" applyBorder="1" applyAlignment="1" applyProtection="1">
      <alignment horizontal="center"/>
      <protection hidden="1"/>
    </xf>
    <xf numFmtId="0" fontId="106" fillId="0" borderId="0" xfId="0" applyFont="1" applyFill="1" applyAlignment="1" applyProtection="1">
      <alignment horizontal="center"/>
      <protection hidden="1"/>
    </xf>
    <xf numFmtId="0" fontId="107" fillId="0" borderId="0" xfId="0" applyFont="1" applyFill="1" applyAlignment="1" applyProtection="1">
      <alignment horizontal="center"/>
      <protection hidden="1"/>
    </xf>
    <xf numFmtId="0" fontId="108" fillId="0" borderId="0" xfId="0" applyFont="1" applyFill="1" applyBorder="1" applyAlignment="1" applyProtection="1">
      <alignment horizontal="center" vertical="center" wrapText="1"/>
      <protection hidden="1"/>
    </xf>
    <xf numFmtId="1" fontId="55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109" fillId="0" borderId="0" xfId="0" applyFont="1" applyFill="1" applyBorder="1" applyAlignment="1" applyProtection="1">
      <alignment vertical="center"/>
      <protection hidden="1"/>
    </xf>
    <xf numFmtId="0" fontId="110" fillId="0" borderId="0" xfId="0" applyFont="1" applyFill="1" applyBorder="1" applyAlignment="1" applyProtection="1">
      <protection hidden="1"/>
    </xf>
    <xf numFmtId="0" fontId="111" fillId="0" borderId="0" xfId="0" applyFont="1" applyFill="1" applyAlignment="1" applyProtection="1">
      <alignment horizontal="center"/>
      <protection hidden="1"/>
    </xf>
    <xf numFmtId="0" fontId="112" fillId="0" borderId="0" xfId="0" applyFont="1" applyFill="1" applyAlignment="1" applyProtection="1">
      <alignment horizontal="center"/>
      <protection hidden="1"/>
    </xf>
    <xf numFmtId="0" fontId="51" fillId="0" borderId="0" xfId="0" applyFont="1" applyFill="1" applyAlignment="1">
      <alignment horizontal="left"/>
    </xf>
    <xf numFmtId="0" fontId="46" fillId="2" borderId="14" xfId="0" applyFont="1" applyFill="1" applyBorder="1" applyAlignment="1" applyProtection="1">
      <alignment vertical="center"/>
      <protection hidden="1"/>
    </xf>
    <xf numFmtId="0" fontId="46" fillId="2" borderId="4" xfId="0" applyFont="1" applyFill="1" applyBorder="1" applyAlignment="1" applyProtection="1">
      <alignment vertical="center"/>
      <protection hidden="1"/>
    </xf>
    <xf numFmtId="0" fontId="7" fillId="0" borderId="0" xfId="0" applyFont="1"/>
    <xf numFmtId="0" fontId="116" fillId="0" borderId="0" xfId="0" applyFont="1"/>
    <xf numFmtId="0" fontId="40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6" fillId="0" borderId="9" xfId="0" applyFont="1" applyBorder="1" applyAlignment="1" applyProtection="1">
      <alignment vertical="center"/>
      <protection hidden="1"/>
    </xf>
    <xf numFmtId="0" fontId="32" fillId="0" borderId="9" xfId="0" applyNumberFormat="1" applyFont="1" applyBorder="1" applyAlignment="1" applyProtection="1">
      <alignment vertical="center"/>
      <protection hidden="1"/>
    </xf>
    <xf numFmtId="1" fontId="32" fillId="0" borderId="0" xfId="0" applyNumberFormat="1" applyFont="1" applyBorder="1" applyAlignment="1" applyProtection="1">
      <alignment vertical="center"/>
      <protection hidden="1"/>
    </xf>
    <xf numFmtId="0" fontId="44" fillId="0" borderId="0" xfId="0" applyFont="1" applyBorder="1" applyAlignment="1" applyProtection="1">
      <alignment vertical="center"/>
      <protection hidden="1"/>
    </xf>
    <xf numFmtId="0" fontId="84" fillId="0" borderId="0" xfId="0" applyNumberFormat="1" applyFont="1" applyBorder="1" applyAlignment="1" applyProtection="1">
      <alignment vertical="center"/>
      <protection hidden="1"/>
    </xf>
    <xf numFmtId="1" fontId="32" fillId="0" borderId="0" xfId="0" applyNumberFormat="1" applyFont="1" applyBorder="1" applyAlignment="1" applyProtection="1">
      <alignment horizontal="left" vertical="center"/>
      <protection hidden="1"/>
    </xf>
    <xf numFmtId="0" fontId="46" fillId="0" borderId="0" xfId="0" applyFont="1" applyBorder="1" applyAlignment="1" applyProtection="1">
      <alignment horizontal="center" vertical="center"/>
      <protection hidden="1"/>
    </xf>
    <xf numFmtId="0" fontId="37" fillId="2" borderId="1" xfId="0" applyFont="1" applyFill="1" applyBorder="1" applyAlignment="1" applyProtection="1">
      <alignment horizontal="center" textRotation="90" wrapText="1"/>
      <protection hidden="1"/>
    </xf>
    <xf numFmtId="0" fontId="68" fillId="2" borderId="2" xfId="0" applyFont="1" applyFill="1" applyBorder="1" applyAlignment="1" applyProtection="1">
      <protection hidden="1"/>
    </xf>
    <xf numFmtId="0" fontId="68" fillId="2" borderId="0" xfId="0" applyFont="1" applyFill="1" applyBorder="1" applyAlignment="1" applyProtection="1">
      <alignment horizontal="center"/>
      <protection hidden="1"/>
    </xf>
    <xf numFmtId="0" fontId="46" fillId="2" borderId="0" xfId="0" applyFont="1" applyFill="1" applyBorder="1" applyAlignment="1" applyProtection="1">
      <alignment horizontal="center" textRotation="90"/>
      <protection hidden="1"/>
    </xf>
    <xf numFmtId="49" fontId="11" fillId="2" borderId="0" xfId="0" applyNumberFormat="1" applyFont="1" applyFill="1" applyBorder="1" applyAlignment="1" applyProtection="1">
      <alignment horizontal="center" vertical="center"/>
      <protection hidden="1"/>
    </xf>
    <xf numFmtId="2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top"/>
      <protection hidden="1"/>
    </xf>
    <xf numFmtId="0" fontId="70" fillId="0" borderId="0" xfId="0" applyFont="1"/>
    <xf numFmtId="0" fontId="70" fillId="2" borderId="0" xfId="0" applyFont="1" applyFill="1" applyAlignment="1">
      <alignment horizontal="center"/>
    </xf>
    <xf numFmtId="0" fontId="70" fillId="0" borderId="0" xfId="0" applyFont="1" applyAlignment="1">
      <alignment horizontal="center"/>
    </xf>
    <xf numFmtId="0" fontId="117" fillId="2" borderId="0" xfId="0" applyFont="1" applyFill="1" applyAlignment="1">
      <alignment horizontal="center"/>
    </xf>
    <xf numFmtId="0" fontId="117" fillId="0" borderId="0" xfId="0" applyFont="1" applyAlignment="1">
      <alignment horizontal="center"/>
    </xf>
    <xf numFmtId="0" fontId="63" fillId="2" borderId="0" xfId="0" applyFont="1" applyFill="1" applyAlignment="1">
      <alignment horizontal="center"/>
    </xf>
    <xf numFmtId="0" fontId="63" fillId="0" borderId="0" xfId="0" applyFont="1" applyAlignment="1">
      <alignment horizontal="center"/>
    </xf>
    <xf numFmtId="0" fontId="118" fillId="2" borderId="0" xfId="0" applyFont="1" applyFill="1" applyAlignment="1">
      <alignment horizontal="center" vertical="center"/>
    </xf>
    <xf numFmtId="0" fontId="118" fillId="0" borderId="0" xfId="0" applyFont="1" applyAlignment="1">
      <alignment horizontal="center" vertical="center"/>
    </xf>
    <xf numFmtId="0" fontId="70" fillId="2" borderId="0" xfId="0" applyFont="1" applyFill="1" applyAlignment="1">
      <alignment horizontal="center" vertical="center"/>
    </xf>
    <xf numFmtId="0" fontId="70" fillId="0" borderId="0" xfId="0" applyFont="1" applyAlignment="1">
      <alignment horizontal="center" vertical="center"/>
    </xf>
    <xf numFmtId="49" fontId="70" fillId="2" borderId="0" xfId="0" applyNumberFormat="1" applyFont="1" applyFill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49" fontId="63" fillId="0" borderId="0" xfId="0" applyNumberFormat="1" applyFont="1" applyAlignment="1">
      <alignment horizontal="center" vertical="center"/>
    </xf>
    <xf numFmtId="49" fontId="70" fillId="0" borderId="0" xfId="0" applyNumberFormat="1" applyFont="1" applyAlignment="1">
      <alignment horizontal="center" vertical="center"/>
    </xf>
    <xf numFmtId="1" fontId="70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46" fillId="0" borderId="2" xfId="0" applyFont="1" applyBorder="1" applyAlignment="1" applyProtection="1">
      <alignment horizontal="left" vertical="center"/>
      <protection hidden="1"/>
    </xf>
    <xf numFmtId="0" fontId="34" fillId="0" borderId="1" xfId="0" applyFont="1" applyFill="1" applyBorder="1" applyAlignment="1" applyProtection="1">
      <alignment horizontal="center" vertical="center"/>
      <protection hidden="1"/>
    </xf>
    <xf numFmtId="0" fontId="98" fillId="0" borderId="2" xfId="0" applyFont="1" applyFill="1" applyBorder="1" applyAlignment="1" applyProtection="1">
      <alignment horizontal="center" vertical="center"/>
      <protection hidden="1"/>
    </xf>
    <xf numFmtId="49" fontId="37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37" fillId="0" borderId="1" xfId="0" applyNumberFormat="1" applyFont="1" applyFill="1" applyBorder="1" applyAlignment="1" applyProtection="1">
      <alignment horizontal="center" vertical="center"/>
      <protection hidden="1"/>
    </xf>
    <xf numFmtId="49" fontId="37" fillId="3" borderId="1" xfId="0" applyNumberFormat="1" applyFont="1" applyFill="1" applyBorder="1" applyAlignment="1" applyProtection="1">
      <alignment horizontal="center" vertical="center"/>
      <protection hidden="1"/>
    </xf>
    <xf numFmtId="49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0" fillId="0" borderId="0" xfId="0" applyFont="1" applyFill="1" applyBorder="1" applyAlignment="1" applyProtection="1">
      <alignment horizontal="center" vertical="center"/>
      <protection hidden="1"/>
    </xf>
    <xf numFmtId="0" fontId="102" fillId="0" borderId="0" xfId="1" applyFont="1" applyFill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43" fillId="0" borderId="0" xfId="0" applyFont="1" applyFill="1" applyAlignment="1" applyProtection="1">
      <alignment horizontal="center" vertical="center"/>
      <protection hidden="1"/>
    </xf>
    <xf numFmtId="0" fontId="44" fillId="0" borderId="0" xfId="0" applyFont="1" applyFill="1" applyAlignment="1" applyProtection="1">
      <alignment horizontal="right"/>
      <protection hidden="1"/>
    </xf>
    <xf numFmtId="0" fontId="44" fillId="0" borderId="0" xfId="0" applyFont="1" applyFill="1" applyAlignment="1" applyProtection="1">
      <alignment horizontal="center"/>
      <protection hidden="1"/>
    </xf>
    <xf numFmtId="0" fontId="44" fillId="0" borderId="2" xfId="0" applyFont="1" applyFill="1" applyBorder="1" applyAlignment="1" applyProtection="1">
      <alignment horizontal="center"/>
      <protection hidden="1"/>
    </xf>
    <xf numFmtId="0" fontId="46" fillId="0" borderId="1" xfId="0" applyFont="1" applyFill="1" applyBorder="1" applyAlignment="1" applyProtection="1">
      <alignment horizontal="center" vertical="center"/>
      <protection hidden="1"/>
    </xf>
    <xf numFmtId="0" fontId="47" fillId="0" borderId="1" xfId="0" applyFont="1" applyFill="1" applyBorder="1" applyAlignment="1" applyProtection="1">
      <alignment horizontal="center" vertical="center"/>
      <protection hidden="1"/>
    </xf>
    <xf numFmtId="0" fontId="38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horizontal="center"/>
      <protection hidden="1"/>
    </xf>
    <xf numFmtId="0" fontId="103" fillId="0" borderId="0" xfId="1" applyFont="1" applyAlignment="1" applyProtection="1">
      <alignment horizontal="center"/>
      <protection locked="0"/>
    </xf>
    <xf numFmtId="0" fontId="50" fillId="0" borderId="0" xfId="0" applyFont="1" applyFill="1" applyAlignment="1">
      <alignment horizontal="center"/>
    </xf>
    <xf numFmtId="0" fontId="10" fillId="0" borderId="1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53" fillId="0" borderId="8" xfId="0" applyFont="1" applyFill="1" applyBorder="1" applyAlignment="1">
      <alignment horizontal="left" vertical="center" wrapText="1"/>
    </xf>
    <xf numFmtId="0" fontId="53" fillId="0" borderId="10" xfId="0" applyFont="1" applyFill="1" applyBorder="1" applyAlignment="1">
      <alignment horizontal="left" vertical="center" wrapText="1"/>
    </xf>
    <xf numFmtId="0" fontId="53" fillId="0" borderId="12" xfId="0" applyFont="1" applyFill="1" applyBorder="1" applyAlignment="1">
      <alignment horizontal="left" vertical="center" wrapText="1"/>
    </xf>
    <xf numFmtId="0" fontId="53" fillId="0" borderId="13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48" fillId="0" borderId="1" xfId="0" applyFont="1" applyFill="1" applyBorder="1" applyAlignment="1" applyProtection="1">
      <alignment horizontal="center" vertical="center"/>
      <protection hidden="1"/>
    </xf>
    <xf numFmtId="0" fontId="48" fillId="0" borderId="1" xfId="0" applyFont="1" applyFill="1" applyBorder="1" applyAlignment="1" applyProtection="1">
      <alignment horizontal="center" vertical="center" wrapText="1"/>
      <protection hidden="1"/>
    </xf>
    <xf numFmtId="0" fontId="48" fillId="0" borderId="1" xfId="0" applyFont="1" applyFill="1" applyBorder="1" applyAlignment="1" applyProtection="1">
      <alignment horizontal="center"/>
      <protection hidden="1"/>
    </xf>
    <xf numFmtId="49" fontId="46" fillId="0" borderId="1" xfId="0" applyNumberFormat="1" applyFont="1" applyFill="1" applyBorder="1" applyAlignment="1" applyProtection="1">
      <alignment horizontal="center" vertical="center"/>
      <protection hidden="1"/>
    </xf>
    <xf numFmtId="0" fontId="48" fillId="0" borderId="14" xfId="0" applyFont="1" applyFill="1" applyBorder="1" applyAlignment="1" applyProtection="1">
      <alignment horizontal="center" vertical="center" textRotation="90"/>
      <protection hidden="1"/>
    </xf>
    <xf numFmtId="0" fontId="48" fillId="0" borderId="15" xfId="0" applyFont="1" applyFill="1" applyBorder="1" applyAlignment="1" applyProtection="1">
      <alignment horizontal="center" vertical="center" textRotation="90"/>
      <protection hidden="1"/>
    </xf>
    <xf numFmtId="0" fontId="48" fillId="0" borderId="4" xfId="0" applyFont="1" applyFill="1" applyBorder="1" applyAlignment="1" applyProtection="1">
      <alignment horizontal="center" vertical="center" textRotation="90"/>
      <protection hidden="1"/>
    </xf>
    <xf numFmtId="0" fontId="46" fillId="0" borderId="8" xfId="0" applyFont="1" applyFill="1" applyBorder="1" applyAlignment="1" applyProtection="1">
      <alignment horizontal="center" vertical="center"/>
      <protection hidden="1"/>
    </xf>
    <xf numFmtId="0" fontId="46" fillId="0" borderId="10" xfId="0" applyFont="1" applyFill="1" applyBorder="1" applyAlignment="1" applyProtection="1">
      <alignment horizontal="center" vertical="center"/>
      <protection hidden="1"/>
    </xf>
    <xf numFmtId="0" fontId="46" fillId="0" borderId="11" xfId="0" applyFont="1" applyFill="1" applyBorder="1" applyAlignment="1" applyProtection="1">
      <alignment horizontal="center" vertical="center"/>
      <protection hidden="1"/>
    </xf>
    <xf numFmtId="0" fontId="46" fillId="0" borderId="6" xfId="0" applyFont="1" applyFill="1" applyBorder="1" applyAlignment="1" applyProtection="1">
      <alignment horizontal="center" vertical="center"/>
      <protection hidden="1"/>
    </xf>
    <xf numFmtId="0" fontId="46" fillId="0" borderId="12" xfId="0" applyFont="1" applyFill="1" applyBorder="1" applyAlignment="1" applyProtection="1">
      <alignment horizontal="center" vertical="center"/>
      <protection hidden="1"/>
    </xf>
    <xf numFmtId="0" fontId="46" fillId="0" borderId="13" xfId="0" applyFont="1" applyFill="1" applyBorder="1" applyAlignment="1" applyProtection="1">
      <alignment horizontal="center" vertical="center"/>
      <protection hidden="1"/>
    </xf>
    <xf numFmtId="0" fontId="37" fillId="0" borderId="1" xfId="0" applyFont="1" applyFill="1" applyBorder="1" applyAlignment="1" applyProtection="1">
      <alignment horizontal="center" textRotation="90"/>
      <protection hidden="1"/>
    </xf>
    <xf numFmtId="0" fontId="46" fillId="2" borderId="1" xfId="0" applyFont="1" applyFill="1" applyBorder="1" applyAlignment="1" applyProtection="1">
      <alignment horizontal="center" textRotation="90"/>
      <protection hidden="1"/>
    </xf>
    <xf numFmtId="0" fontId="46" fillId="2" borderId="1" xfId="0" applyFont="1" applyFill="1" applyBorder="1" applyAlignment="1" applyProtection="1">
      <alignment horizontal="center" vertical="center"/>
      <protection hidden="1"/>
    </xf>
    <xf numFmtId="0" fontId="32" fillId="2" borderId="1" xfId="0" applyFont="1" applyFill="1" applyBorder="1" applyAlignment="1" applyProtection="1">
      <alignment horizontal="center" vertical="center"/>
      <protection hidden="1"/>
    </xf>
    <xf numFmtId="0" fontId="44" fillId="2" borderId="0" xfId="0" applyFont="1" applyFill="1" applyBorder="1" applyAlignment="1" applyProtection="1">
      <alignment horizontal="left"/>
      <protection hidden="1"/>
    </xf>
    <xf numFmtId="0" fontId="65" fillId="2" borderId="2" xfId="0" applyFont="1" applyFill="1" applyBorder="1" applyAlignment="1" applyProtection="1">
      <alignment horizontal="left"/>
      <protection hidden="1"/>
    </xf>
    <xf numFmtId="0" fontId="47" fillId="2" borderId="1" xfId="0" applyFont="1" applyFill="1" applyBorder="1" applyAlignment="1" applyProtection="1">
      <alignment horizontal="center" vertical="center"/>
      <protection hidden="1"/>
    </xf>
    <xf numFmtId="0" fontId="46" fillId="2" borderId="8" xfId="0" applyFont="1" applyFill="1" applyBorder="1" applyAlignment="1" applyProtection="1">
      <alignment horizontal="center" vertical="center" wrapText="1"/>
      <protection hidden="1"/>
    </xf>
    <xf numFmtId="0" fontId="46" fillId="2" borderId="9" xfId="0" applyFont="1" applyFill="1" applyBorder="1" applyAlignment="1" applyProtection="1">
      <alignment horizontal="center" vertical="center" wrapText="1"/>
      <protection hidden="1"/>
    </xf>
    <xf numFmtId="0" fontId="46" fillId="2" borderId="10" xfId="0" applyFont="1" applyFill="1" applyBorder="1" applyAlignment="1" applyProtection="1">
      <alignment horizontal="center" vertical="center" wrapText="1"/>
      <protection hidden="1"/>
    </xf>
    <xf numFmtId="0" fontId="46" fillId="2" borderId="12" xfId="0" applyFont="1" applyFill="1" applyBorder="1" applyAlignment="1" applyProtection="1">
      <alignment horizontal="center" vertical="center" wrapText="1"/>
      <protection hidden="1"/>
    </xf>
    <xf numFmtId="0" fontId="46" fillId="2" borderId="2" xfId="0" applyFont="1" applyFill="1" applyBorder="1" applyAlignment="1" applyProtection="1">
      <alignment horizontal="center" vertical="center" wrapText="1"/>
      <protection hidden="1"/>
    </xf>
    <xf numFmtId="0" fontId="46" fillId="2" borderId="13" xfId="0" applyFont="1" applyFill="1" applyBorder="1" applyAlignment="1" applyProtection="1">
      <alignment horizontal="center" vertical="center" wrapText="1"/>
      <protection hidden="1"/>
    </xf>
    <xf numFmtId="0" fontId="62" fillId="2" borderId="0" xfId="0" applyFont="1" applyFill="1" applyBorder="1" applyAlignment="1" applyProtection="1">
      <alignment horizontal="left"/>
      <protection hidden="1"/>
    </xf>
    <xf numFmtId="0" fontId="102" fillId="0" borderId="0" xfId="1" applyFont="1" applyAlignment="1" applyProtection="1">
      <alignment horizontal="center" vertical="center"/>
      <protection hidden="1"/>
    </xf>
    <xf numFmtId="0" fontId="60" fillId="2" borderId="0" xfId="0" applyFont="1" applyFill="1" applyBorder="1" applyAlignment="1" applyProtection="1">
      <alignment horizontal="center"/>
      <protection hidden="1"/>
    </xf>
    <xf numFmtId="0" fontId="54" fillId="2" borderId="0" xfId="0" applyFont="1" applyFill="1" applyBorder="1" applyAlignment="1" applyProtection="1">
      <alignment horizontal="center" vertical="center"/>
      <protection hidden="1"/>
    </xf>
    <xf numFmtId="0" fontId="56" fillId="2" borderId="0" xfId="0" applyFont="1" applyFill="1" applyBorder="1" applyAlignment="1" applyProtection="1">
      <alignment horizontal="center"/>
      <protection hidden="1"/>
    </xf>
    <xf numFmtId="0" fontId="44" fillId="2" borderId="0" xfId="0" applyFont="1" applyFill="1" applyBorder="1" applyAlignment="1" applyProtection="1">
      <alignment horizontal="center"/>
      <protection hidden="1"/>
    </xf>
    <xf numFmtId="0" fontId="51" fillId="2" borderId="2" xfId="0" applyFont="1" applyFill="1" applyBorder="1" applyAlignment="1" applyProtection="1">
      <alignment horizontal="center"/>
      <protection hidden="1"/>
    </xf>
    <xf numFmtId="0" fontId="44" fillId="2" borderId="0" xfId="0" applyFont="1" applyFill="1" applyBorder="1" applyAlignment="1" applyProtection="1">
      <alignment horizontal="right"/>
      <protection hidden="1"/>
    </xf>
    <xf numFmtId="0" fontId="58" fillId="2" borderId="0" xfId="0" applyFont="1" applyFill="1" applyBorder="1" applyAlignment="1" applyProtection="1">
      <alignment horizontal="center"/>
      <protection hidden="1"/>
    </xf>
    <xf numFmtId="0" fontId="59" fillId="2" borderId="0" xfId="0" applyFont="1" applyFill="1" applyBorder="1" applyAlignment="1" applyProtection="1">
      <alignment horizontal="center"/>
      <protection hidden="1"/>
    </xf>
    <xf numFmtId="0" fontId="48" fillId="0" borderId="0" xfId="0" applyFont="1" applyAlignment="1">
      <alignment horizontal="left" vertical="top" wrapText="1"/>
    </xf>
    <xf numFmtId="0" fontId="68" fillId="2" borderId="2" xfId="0" applyFont="1" applyFill="1" applyBorder="1" applyAlignment="1" applyProtection="1">
      <alignment horizontal="center"/>
      <protection hidden="1"/>
    </xf>
    <xf numFmtId="0" fontId="46" fillId="2" borderId="1" xfId="0" applyFont="1" applyFill="1" applyBorder="1" applyAlignment="1" applyProtection="1">
      <alignment horizontal="right"/>
      <protection hidden="1"/>
    </xf>
    <xf numFmtId="0" fontId="46" fillId="2" borderId="1" xfId="0" applyFont="1" applyFill="1" applyBorder="1" applyAlignment="1" applyProtection="1">
      <alignment horizontal="center" vertical="center" textRotation="90"/>
      <protection hidden="1"/>
    </xf>
    <xf numFmtId="0" fontId="46" fillId="2" borderId="1" xfId="0" applyFont="1" applyFill="1" applyBorder="1" applyAlignment="1" applyProtection="1">
      <alignment horizontal="center"/>
      <protection hidden="1"/>
    </xf>
    <xf numFmtId="49" fontId="46" fillId="2" borderId="1" xfId="0" applyNumberFormat="1" applyFont="1" applyFill="1" applyBorder="1" applyAlignment="1" applyProtection="1">
      <alignment horizontal="center" vertical="center"/>
      <protection hidden="1"/>
    </xf>
    <xf numFmtId="0" fontId="46" fillId="2" borderId="14" xfId="0" applyFont="1" applyFill="1" applyBorder="1" applyAlignment="1" applyProtection="1">
      <alignment horizontal="center" vertical="center" textRotation="90" wrapText="1"/>
      <protection hidden="1"/>
    </xf>
    <xf numFmtId="0" fontId="46" fillId="2" borderId="15" xfId="0" applyFont="1" applyFill="1" applyBorder="1" applyAlignment="1" applyProtection="1">
      <alignment horizontal="center" vertical="center" textRotation="90" wrapText="1"/>
      <protection hidden="1"/>
    </xf>
    <xf numFmtId="0" fontId="46" fillId="2" borderId="4" xfId="0" applyFont="1" applyFill="1" applyBorder="1" applyAlignment="1" applyProtection="1">
      <alignment horizontal="center" vertical="center" textRotation="90" wrapText="1"/>
      <protection hidden="1"/>
    </xf>
    <xf numFmtId="0" fontId="46" fillId="2" borderId="14" xfId="0" applyFont="1" applyFill="1" applyBorder="1" applyAlignment="1" applyProtection="1">
      <alignment horizontal="center" vertical="center" wrapText="1"/>
      <protection hidden="1"/>
    </xf>
    <xf numFmtId="0" fontId="46" fillId="2" borderId="15" xfId="0" applyFont="1" applyFill="1" applyBorder="1" applyAlignment="1" applyProtection="1">
      <alignment horizontal="center" vertical="center" wrapText="1"/>
      <protection hidden="1"/>
    </xf>
    <xf numFmtId="0" fontId="46" fillId="2" borderId="4" xfId="0" applyFont="1" applyFill="1" applyBorder="1" applyAlignment="1" applyProtection="1">
      <alignment horizontal="center" vertical="center" wrapText="1"/>
      <protection hidden="1"/>
    </xf>
    <xf numFmtId="0" fontId="46" fillId="2" borderId="14" xfId="0" applyFont="1" applyFill="1" applyBorder="1" applyAlignment="1" applyProtection="1">
      <alignment horizontal="center" textRotation="90"/>
    </xf>
    <xf numFmtId="0" fontId="46" fillId="2" borderId="15" xfId="0" applyFont="1" applyFill="1" applyBorder="1" applyAlignment="1" applyProtection="1">
      <alignment horizontal="center" textRotation="90"/>
    </xf>
    <xf numFmtId="0" fontId="46" fillId="2" borderId="4" xfId="0" applyFont="1" applyFill="1" applyBorder="1" applyAlignment="1" applyProtection="1">
      <alignment horizontal="center" textRotation="90"/>
    </xf>
    <xf numFmtId="0" fontId="46" fillId="2" borderId="8" xfId="0" applyFont="1" applyFill="1" applyBorder="1" applyAlignment="1" applyProtection="1">
      <alignment horizontal="center" textRotation="90"/>
      <protection hidden="1"/>
    </xf>
    <xf numFmtId="0" fontId="46" fillId="2" borderId="11" xfId="0" applyFont="1" applyFill="1" applyBorder="1" applyAlignment="1" applyProtection="1">
      <alignment horizontal="center" textRotation="90"/>
      <protection hidden="1"/>
    </xf>
    <xf numFmtId="0" fontId="46" fillId="2" borderId="12" xfId="0" applyFont="1" applyFill="1" applyBorder="1" applyAlignment="1" applyProtection="1">
      <alignment horizontal="center" textRotation="90"/>
      <protection hidden="1"/>
    </xf>
    <xf numFmtId="0" fontId="73" fillId="0" borderId="0" xfId="0" applyFont="1" applyBorder="1" applyAlignment="1" applyProtection="1">
      <alignment horizontal="left" vertical="center" wrapText="1"/>
      <protection hidden="1"/>
    </xf>
    <xf numFmtId="0" fontId="10" fillId="0" borderId="2" xfId="0" applyFont="1" applyBorder="1" applyAlignment="1" applyProtection="1">
      <alignment horizontal="left" vertical="center"/>
      <protection hidden="1"/>
    </xf>
    <xf numFmtId="0" fontId="46" fillId="0" borderId="1" xfId="0" applyFont="1" applyBorder="1" applyAlignment="1" applyProtection="1">
      <alignment horizontal="center" vertical="center"/>
      <protection hidden="1"/>
    </xf>
    <xf numFmtId="0" fontId="73" fillId="0" borderId="2" xfId="0" applyFont="1" applyBorder="1" applyAlignment="1" applyProtection="1">
      <alignment horizontal="center" vertical="center"/>
      <protection hidden="1"/>
    </xf>
    <xf numFmtId="1" fontId="32" fillId="0" borderId="1" xfId="0" applyNumberFormat="1" applyFont="1" applyBorder="1" applyAlignment="1" applyProtection="1">
      <alignment horizontal="center" vertical="center"/>
      <protection hidden="1"/>
    </xf>
    <xf numFmtId="0" fontId="32" fillId="0" borderId="1" xfId="0" applyNumberFormat="1" applyFont="1" applyBorder="1" applyAlignment="1" applyProtection="1">
      <alignment horizontal="center" vertical="center"/>
      <protection hidden="1"/>
    </xf>
    <xf numFmtId="0" fontId="46" fillId="0" borderId="1" xfId="0" applyFont="1" applyBorder="1" applyAlignment="1" applyProtection="1">
      <alignment horizontal="left" vertical="center"/>
      <protection hidden="1"/>
    </xf>
    <xf numFmtId="0" fontId="76" fillId="0" borderId="3" xfId="0" applyFont="1" applyBorder="1" applyAlignment="1" applyProtection="1">
      <alignment horizontal="center" vertical="center"/>
      <protection locked="0"/>
    </xf>
    <xf numFmtId="0" fontId="76" fillId="0" borderId="7" xfId="0" applyFont="1" applyBorder="1" applyAlignment="1" applyProtection="1">
      <alignment horizontal="center" vertical="center"/>
      <protection locked="0"/>
    </xf>
    <xf numFmtId="0" fontId="68" fillId="0" borderId="0" xfId="0" applyFont="1" applyAlignment="1" applyProtection="1">
      <alignment horizontal="center"/>
      <protection hidden="1"/>
    </xf>
    <xf numFmtId="0" fontId="46" fillId="0" borderId="14" xfId="0" applyFont="1" applyBorder="1" applyAlignment="1" applyProtection="1">
      <alignment horizontal="center" vertical="center" wrapText="1"/>
      <protection hidden="1"/>
    </xf>
    <xf numFmtId="0" fontId="46" fillId="0" borderId="4" xfId="0" applyFont="1" applyBorder="1" applyAlignment="1" applyProtection="1">
      <alignment horizontal="center" vertical="center" wrapText="1"/>
      <protection hidden="1"/>
    </xf>
    <xf numFmtId="0" fontId="46" fillId="0" borderId="8" xfId="0" applyFont="1" applyBorder="1" applyAlignment="1" applyProtection="1">
      <alignment horizontal="center" vertical="center" wrapText="1"/>
      <protection hidden="1"/>
    </xf>
    <xf numFmtId="0" fontId="46" fillId="0" borderId="10" xfId="0" applyFont="1" applyBorder="1" applyAlignment="1" applyProtection="1">
      <alignment horizontal="center" vertical="center" wrapText="1"/>
      <protection hidden="1"/>
    </xf>
    <xf numFmtId="0" fontId="46" fillId="0" borderId="12" xfId="0" applyFont="1" applyBorder="1" applyAlignment="1" applyProtection="1">
      <alignment horizontal="center" vertical="center" wrapText="1"/>
      <protection hidden="1"/>
    </xf>
    <xf numFmtId="0" fontId="46" fillId="0" borderId="13" xfId="0" applyFont="1" applyBorder="1" applyAlignment="1" applyProtection="1">
      <alignment horizontal="center" vertical="center" wrapText="1"/>
      <protection hidden="1"/>
    </xf>
    <xf numFmtId="0" fontId="46" fillId="0" borderId="8" xfId="0" applyFont="1" applyBorder="1" applyAlignment="1" applyProtection="1">
      <alignment horizontal="center" vertical="center"/>
      <protection hidden="1"/>
    </xf>
    <xf numFmtId="0" fontId="46" fillId="0" borderId="10" xfId="0" applyFont="1" applyBorder="1" applyAlignment="1" applyProtection="1">
      <alignment horizontal="center" vertical="center"/>
      <protection hidden="1"/>
    </xf>
    <xf numFmtId="0" fontId="46" fillId="0" borderId="12" xfId="0" applyFont="1" applyBorder="1" applyAlignment="1" applyProtection="1">
      <alignment horizontal="center" vertical="center"/>
      <protection hidden="1"/>
    </xf>
    <xf numFmtId="0" fontId="46" fillId="0" borderId="13" xfId="0" applyFont="1" applyBorder="1" applyAlignment="1" applyProtection="1">
      <alignment horizontal="center" vertical="center"/>
      <protection hidden="1"/>
    </xf>
    <xf numFmtId="1" fontId="32" fillId="0" borderId="14" xfId="0" applyNumberFormat="1" applyFont="1" applyBorder="1" applyAlignment="1" applyProtection="1">
      <alignment horizontal="center" vertical="center"/>
      <protection hidden="1"/>
    </xf>
    <xf numFmtId="1" fontId="32" fillId="0" borderId="4" xfId="0" applyNumberFormat="1" applyFont="1" applyBorder="1" applyAlignment="1" applyProtection="1">
      <alignment horizontal="center" vertical="center"/>
      <protection hidden="1"/>
    </xf>
    <xf numFmtId="0" fontId="32" fillId="0" borderId="14" xfId="0" applyNumberFormat="1" applyFont="1" applyBorder="1" applyAlignment="1" applyProtection="1">
      <alignment horizontal="center" vertical="center"/>
      <protection hidden="1"/>
    </xf>
    <xf numFmtId="0" fontId="32" fillId="0" borderId="4" xfId="0" applyNumberFormat="1" applyFont="1" applyBorder="1" applyAlignment="1" applyProtection="1">
      <alignment horizontal="center" vertical="center"/>
      <protection hidden="1"/>
    </xf>
    <xf numFmtId="0" fontId="85" fillId="0" borderId="0" xfId="0" applyFont="1" applyAlignment="1" applyProtection="1">
      <alignment horizontal="center"/>
      <protection hidden="1"/>
    </xf>
    <xf numFmtId="0" fontId="46" fillId="0" borderId="14" xfId="0" applyFont="1" applyBorder="1" applyAlignment="1" applyProtection="1">
      <alignment horizontal="center" vertical="center"/>
      <protection hidden="1"/>
    </xf>
    <xf numFmtId="0" fontId="46" fillId="0" borderId="4" xfId="0" applyFont="1" applyBorder="1" applyAlignment="1" applyProtection="1">
      <alignment horizontal="center" vertical="center"/>
      <protection hidden="1"/>
    </xf>
    <xf numFmtId="0" fontId="46" fillId="0" borderId="8" xfId="0" applyFont="1" applyBorder="1" applyAlignment="1" applyProtection="1">
      <alignment horizontal="left" vertical="center"/>
      <protection hidden="1"/>
    </xf>
    <xf numFmtId="0" fontId="46" fillId="0" borderId="10" xfId="0" applyFont="1" applyBorder="1" applyAlignment="1" applyProtection="1">
      <alignment horizontal="left" vertical="center"/>
      <protection hidden="1"/>
    </xf>
    <xf numFmtId="0" fontId="46" fillId="0" borderId="12" xfId="0" applyFont="1" applyBorder="1" applyAlignment="1" applyProtection="1">
      <alignment horizontal="left" vertical="center"/>
      <protection hidden="1"/>
    </xf>
    <xf numFmtId="0" fontId="46" fillId="0" borderId="13" xfId="0" applyFont="1" applyBorder="1" applyAlignment="1" applyProtection="1">
      <alignment horizontal="left" vertical="center"/>
      <protection hidden="1"/>
    </xf>
    <xf numFmtId="0" fontId="46" fillId="0" borderId="9" xfId="0" applyFont="1" applyBorder="1" applyAlignment="1" applyProtection="1">
      <alignment horizontal="center" vertical="center"/>
      <protection hidden="1"/>
    </xf>
    <xf numFmtId="0" fontId="46" fillId="0" borderId="2" xfId="0" applyFont="1" applyBorder="1" applyAlignment="1" applyProtection="1">
      <alignment horizontal="center" vertical="center"/>
      <protection hidden="1"/>
    </xf>
    <xf numFmtId="0" fontId="44" fillId="0" borderId="1" xfId="0" applyFont="1" applyBorder="1" applyAlignment="1" applyProtection="1">
      <alignment horizontal="center" vertical="center"/>
      <protection hidden="1"/>
    </xf>
    <xf numFmtId="0" fontId="84" fillId="0" borderId="1" xfId="0" applyNumberFormat="1" applyFont="1" applyBorder="1" applyAlignment="1" applyProtection="1">
      <alignment horizontal="center" vertical="center"/>
      <protection hidden="1"/>
    </xf>
    <xf numFmtId="0" fontId="37" fillId="0" borderId="0" xfId="0" applyFont="1" applyBorder="1" applyAlignment="1" applyProtection="1">
      <alignment horizontal="center" vertical="center"/>
      <protection hidden="1"/>
    </xf>
    <xf numFmtId="0" fontId="37" fillId="0" borderId="0" xfId="0" applyFont="1" applyBorder="1" applyAlignment="1" applyProtection="1">
      <alignment horizontal="center" vertical="top"/>
      <protection hidden="1"/>
    </xf>
    <xf numFmtId="0" fontId="86" fillId="0" borderId="0" xfId="0" applyFont="1" applyBorder="1" applyAlignment="1" applyProtection="1">
      <alignment horizontal="center" vertical="center"/>
      <protection hidden="1"/>
    </xf>
    <xf numFmtId="0" fontId="46" fillId="0" borderId="0" xfId="0" applyFont="1" applyBorder="1" applyAlignment="1" applyProtection="1">
      <alignment horizontal="center" vertical="top"/>
      <protection hidden="1"/>
    </xf>
    <xf numFmtId="0" fontId="87" fillId="0" borderId="0" xfId="0" applyFont="1" applyBorder="1" applyAlignment="1" applyProtection="1">
      <alignment horizontal="center" vertical="center"/>
      <protection hidden="1"/>
    </xf>
    <xf numFmtId="0" fontId="48" fillId="2" borderId="14" xfId="0" applyFont="1" applyFill="1" applyBorder="1" applyAlignment="1" applyProtection="1">
      <alignment horizontal="center" textRotation="90" wrapText="1"/>
      <protection hidden="1"/>
    </xf>
    <xf numFmtId="0" fontId="48" fillId="2" borderId="15" xfId="0" applyFont="1" applyFill="1" applyBorder="1" applyAlignment="1" applyProtection="1">
      <alignment horizontal="center" textRotation="90" wrapText="1"/>
      <protection hidden="1"/>
    </xf>
    <xf numFmtId="0" fontId="48" fillId="2" borderId="4" xfId="0" applyFont="1" applyFill="1" applyBorder="1" applyAlignment="1" applyProtection="1">
      <alignment horizontal="center" textRotation="90" wrapText="1"/>
      <protection hidden="1"/>
    </xf>
    <xf numFmtId="0" fontId="53" fillId="0" borderId="14" xfId="0" applyFont="1" applyBorder="1" applyAlignment="1" applyProtection="1">
      <alignment horizontal="center" vertical="center" wrapText="1"/>
      <protection hidden="1"/>
    </xf>
    <xf numFmtId="0" fontId="53" fillId="0" borderId="15" xfId="0" applyFont="1" applyBorder="1" applyAlignment="1" applyProtection="1">
      <alignment horizontal="center" vertical="center" wrapText="1"/>
      <protection hidden="1"/>
    </xf>
    <xf numFmtId="0" fontId="53" fillId="0" borderId="4" xfId="0" applyFont="1" applyBorder="1" applyAlignment="1" applyProtection="1">
      <alignment horizontal="center" vertical="center" wrapText="1"/>
      <protection hidden="1"/>
    </xf>
    <xf numFmtId="0" fontId="53" fillId="0" borderId="8" xfId="0" applyFont="1" applyBorder="1" applyAlignment="1" applyProtection="1">
      <alignment horizontal="center" vertical="center" wrapText="1"/>
      <protection hidden="1"/>
    </xf>
    <xf numFmtId="0" fontId="53" fillId="0" borderId="10" xfId="0" applyFont="1" applyBorder="1" applyAlignment="1" applyProtection="1">
      <alignment horizontal="center" vertical="center" wrapText="1"/>
      <protection hidden="1"/>
    </xf>
    <xf numFmtId="0" fontId="53" fillId="0" borderId="11" xfId="0" applyFont="1" applyBorder="1" applyAlignment="1" applyProtection="1">
      <alignment horizontal="center" vertical="center" wrapText="1"/>
      <protection hidden="1"/>
    </xf>
    <xf numFmtId="0" fontId="53" fillId="0" borderId="6" xfId="0" applyFont="1" applyBorder="1" applyAlignment="1" applyProtection="1">
      <alignment horizontal="center" vertical="center" wrapText="1"/>
      <protection hidden="1"/>
    </xf>
    <xf numFmtId="0" fontId="53" fillId="0" borderId="12" xfId="0" applyFont="1" applyBorder="1" applyAlignment="1" applyProtection="1">
      <alignment horizontal="center" vertical="center" wrapText="1"/>
      <protection hidden="1"/>
    </xf>
    <xf numFmtId="0" fontId="53" fillId="0" borderId="13" xfId="0" applyFont="1" applyBorder="1" applyAlignment="1" applyProtection="1">
      <alignment horizontal="center" vertical="center" wrapText="1"/>
      <protection hidden="1"/>
    </xf>
    <xf numFmtId="0" fontId="32" fillId="0" borderId="14" xfId="0" applyFont="1" applyBorder="1" applyAlignment="1" applyProtection="1">
      <alignment horizontal="center" vertical="center" wrapText="1"/>
      <protection hidden="1"/>
    </xf>
    <xf numFmtId="0" fontId="32" fillId="0" borderId="4" xfId="0" applyFont="1" applyBorder="1" applyAlignment="1" applyProtection="1">
      <alignment horizontal="center" vertical="center" wrapText="1"/>
      <protection hidden="1"/>
    </xf>
    <xf numFmtId="0" fontId="46" fillId="0" borderId="9" xfId="0" applyFont="1" applyBorder="1" applyAlignment="1" applyProtection="1">
      <alignment horizontal="center" vertical="center" wrapText="1"/>
      <protection hidden="1"/>
    </xf>
    <xf numFmtId="0" fontId="46" fillId="0" borderId="2" xfId="0" applyFont="1" applyBorder="1" applyAlignment="1" applyProtection="1">
      <alignment horizontal="center" vertical="center" wrapText="1"/>
      <protection hidden="1"/>
    </xf>
    <xf numFmtId="2" fontId="32" fillId="0" borderId="1" xfId="0" applyNumberFormat="1" applyFont="1" applyBorder="1" applyAlignment="1" applyProtection="1">
      <alignment horizontal="center" vertical="center"/>
      <protection hidden="1"/>
    </xf>
    <xf numFmtId="0" fontId="44" fillId="0" borderId="8" xfId="0" applyFont="1" applyBorder="1" applyAlignment="1" applyProtection="1">
      <alignment horizontal="center" vertical="center"/>
      <protection hidden="1"/>
    </xf>
    <xf numFmtId="0" fontId="44" fillId="0" borderId="9" xfId="0" applyFont="1" applyBorder="1" applyAlignment="1" applyProtection="1">
      <alignment horizontal="center" vertical="center"/>
      <protection hidden="1"/>
    </xf>
    <xf numFmtId="0" fontId="44" fillId="0" borderId="10" xfId="0" applyFont="1" applyBorder="1" applyAlignment="1" applyProtection="1">
      <alignment horizontal="center" vertical="center"/>
      <protection hidden="1"/>
    </xf>
    <xf numFmtId="0" fontId="44" fillId="0" borderId="12" xfId="0" applyFont="1" applyBorder="1" applyAlignment="1" applyProtection="1">
      <alignment horizontal="center" vertical="center"/>
      <protection hidden="1"/>
    </xf>
    <xf numFmtId="0" fontId="44" fillId="0" borderId="2" xfId="0" applyFont="1" applyBorder="1" applyAlignment="1" applyProtection="1">
      <alignment horizontal="center" vertical="center"/>
      <protection hidden="1"/>
    </xf>
    <xf numFmtId="0" fontId="44" fillId="0" borderId="13" xfId="0" applyFont="1" applyBorder="1" applyAlignment="1" applyProtection="1">
      <alignment horizontal="center" vertical="center"/>
      <protection hidden="1"/>
    </xf>
    <xf numFmtId="0" fontId="37" fillId="2" borderId="1" xfId="0" applyFont="1" applyFill="1" applyBorder="1" applyAlignment="1" applyProtection="1">
      <alignment horizontal="center" textRotation="90" wrapText="1"/>
      <protection hidden="1"/>
    </xf>
    <xf numFmtId="2" fontId="32" fillId="0" borderId="8" xfId="0" applyNumberFormat="1" applyFont="1" applyBorder="1" applyAlignment="1" applyProtection="1">
      <alignment horizontal="center" vertical="center"/>
      <protection hidden="1"/>
    </xf>
    <xf numFmtId="2" fontId="32" fillId="0" borderId="10" xfId="0" applyNumberFormat="1" applyFont="1" applyBorder="1" applyAlignment="1" applyProtection="1">
      <alignment horizontal="center" vertical="center"/>
      <protection hidden="1"/>
    </xf>
    <xf numFmtId="2" fontId="32" fillId="0" borderId="12" xfId="0" applyNumberFormat="1" applyFont="1" applyBorder="1" applyAlignment="1" applyProtection="1">
      <alignment horizontal="center" vertical="center"/>
      <protection hidden="1"/>
    </xf>
    <xf numFmtId="2" fontId="32" fillId="0" borderId="13" xfId="0" applyNumberFormat="1" applyFont="1" applyBorder="1" applyAlignment="1" applyProtection="1">
      <alignment horizontal="center" vertical="center"/>
      <protection hidden="1"/>
    </xf>
    <xf numFmtId="0" fontId="32" fillId="0" borderId="15" xfId="0" applyFont="1" applyBorder="1" applyAlignment="1" applyProtection="1">
      <alignment horizontal="center" vertical="center" wrapText="1"/>
      <protection hidden="1"/>
    </xf>
    <xf numFmtId="0" fontId="46" fillId="0" borderId="0" xfId="0" applyFont="1" applyBorder="1" applyAlignment="1" applyProtection="1">
      <alignment horizontal="center" vertical="center"/>
      <protection hidden="1"/>
    </xf>
    <xf numFmtId="0" fontId="46" fillId="0" borderId="6" xfId="0" applyFont="1" applyBorder="1" applyAlignment="1" applyProtection="1">
      <alignment horizontal="center" vertical="center"/>
      <protection hidden="1"/>
    </xf>
    <xf numFmtId="0" fontId="32" fillId="0" borderId="10" xfId="0" applyNumberFormat="1" applyFont="1" applyBorder="1" applyAlignment="1" applyProtection="1">
      <alignment horizontal="center" vertical="center"/>
      <protection hidden="1"/>
    </xf>
    <xf numFmtId="0" fontId="32" fillId="0" borderId="13" xfId="0" applyNumberFormat="1" applyFont="1" applyBorder="1" applyAlignment="1" applyProtection="1">
      <alignment horizontal="center" vertical="center"/>
      <protection hidden="1"/>
    </xf>
    <xf numFmtId="0" fontId="46" fillId="0" borderId="1" xfId="0" applyFont="1" applyBorder="1" applyAlignment="1" applyProtection="1">
      <alignment horizontal="center" vertical="center" wrapText="1"/>
      <protection hidden="1"/>
    </xf>
    <xf numFmtId="0" fontId="53" fillId="0" borderId="1" xfId="0" applyFont="1" applyBorder="1" applyAlignment="1" applyProtection="1">
      <alignment horizontal="center" vertical="center" wrapText="1"/>
      <protection hidden="1"/>
    </xf>
    <xf numFmtId="0" fontId="37" fillId="0" borderId="1" xfId="0" applyFont="1" applyBorder="1" applyAlignment="1" applyProtection="1">
      <alignment horizontal="center" vertical="center"/>
      <protection hidden="1"/>
    </xf>
  </cellXfs>
  <cellStyles count="5">
    <cellStyle name="Hyperlink" xfId="1" builtinId="8"/>
    <cellStyle name="Normal" xfId="0" builtinId="0"/>
    <cellStyle name="Normal 2" xfId="2"/>
    <cellStyle name="Normal 8" xfId="3"/>
    <cellStyle name="Style 1" xfId="4"/>
  </cellStyles>
  <dxfs count="4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ont>
        <strike val="0"/>
        <color theme="0"/>
      </font>
    </dxf>
    <dxf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strike val="0"/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strike val="0"/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strike val="0"/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strike val="0"/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strike val="0"/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strike val="0"/>
        <color theme="0"/>
      </font>
    </dxf>
    <dxf>
      <font>
        <strike val="0"/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3.gi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3.gi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3.gi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3.gi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3.gi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3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190500</xdr:colOff>
      <xdr:row>0</xdr:row>
      <xdr:rowOff>100853</xdr:rowOff>
    </xdr:from>
    <xdr:to>
      <xdr:col>26</xdr:col>
      <xdr:colOff>210971</xdr:colOff>
      <xdr:row>1</xdr:row>
      <xdr:rowOff>92735</xdr:rowOff>
    </xdr:to>
    <xdr:sp macro="[0]!Rectangle3_Click" textlink="">
      <xdr:nvSpPr>
        <xdr:cNvPr id="4" name="Rectangle 3"/>
        <xdr:cNvSpPr/>
      </xdr:nvSpPr>
      <xdr:spPr>
        <a:xfrm>
          <a:off x="9805147" y="100853"/>
          <a:ext cx="648000" cy="238411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/>
            <a:t>PRINT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30796</xdr:colOff>
      <xdr:row>1</xdr:row>
      <xdr:rowOff>87692</xdr:rowOff>
    </xdr:from>
    <xdr:to>
      <xdr:col>16</xdr:col>
      <xdr:colOff>134447</xdr:colOff>
      <xdr:row>1</xdr:row>
      <xdr:rowOff>314079</xdr:rowOff>
    </xdr:to>
    <xdr:sp macro="[0]!Rectangle1_Click" textlink="">
      <xdr:nvSpPr>
        <xdr:cNvPr id="2" name="Rectangle 1"/>
        <xdr:cNvSpPr/>
      </xdr:nvSpPr>
      <xdr:spPr>
        <a:xfrm>
          <a:off x="6283678" y="87692"/>
          <a:ext cx="641534" cy="226387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/>
            <a:t>PRINT</a:t>
          </a:r>
        </a:p>
      </xdr:txBody>
    </xdr:sp>
    <xdr:clientData/>
  </xdr:twoCellAnchor>
  <xdr:twoCellAnchor>
    <xdr:from>
      <xdr:col>31</xdr:col>
      <xdr:colOff>235322</xdr:colOff>
      <xdr:row>1</xdr:row>
      <xdr:rowOff>235324</xdr:rowOff>
    </xdr:from>
    <xdr:to>
      <xdr:col>34</xdr:col>
      <xdr:colOff>20468</xdr:colOff>
      <xdr:row>2</xdr:row>
      <xdr:rowOff>115147</xdr:rowOff>
    </xdr:to>
    <xdr:sp macro="[0]!Rectangle7_Click" textlink="">
      <xdr:nvSpPr>
        <xdr:cNvPr id="8" name="Rectangle 7"/>
        <xdr:cNvSpPr/>
      </xdr:nvSpPr>
      <xdr:spPr>
        <a:xfrm>
          <a:off x="11362763" y="493059"/>
          <a:ext cx="771264" cy="21600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/>
            <a:t>PRINT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42657</xdr:colOff>
      <xdr:row>4</xdr:row>
      <xdr:rowOff>45124</xdr:rowOff>
    </xdr:from>
    <xdr:to>
      <xdr:col>15</xdr:col>
      <xdr:colOff>385858</xdr:colOff>
      <xdr:row>44</xdr:row>
      <xdr:rowOff>9526</xdr:rowOff>
    </xdr:to>
    <xdr:pic>
      <xdr:nvPicPr>
        <xdr:cNvPr id="2" name="Picture 1" descr="F-FREM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357" y="1283374"/>
          <a:ext cx="5658151" cy="8879802"/>
        </a:xfrm>
        <a:prstGeom prst="rect">
          <a:avLst/>
        </a:prstGeom>
      </xdr:spPr>
    </xdr:pic>
    <xdr:clientData/>
  </xdr:twoCellAnchor>
  <xdr:twoCellAnchor editAs="oneCell">
    <xdr:from>
      <xdr:col>17</xdr:col>
      <xdr:colOff>66676</xdr:colOff>
      <xdr:row>4</xdr:row>
      <xdr:rowOff>133350</xdr:rowOff>
    </xdr:from>
    <xdr:to>
      <xdr:col>27</xdr:col>
      <xdr:colOff>403413</xdr:colOff>
      <xdr:row>43</xdr:row>
      <xdr:rowOff>110378</xdr:rowOff>
    </xdr:to>
    <xdr:pic>
      <xdr:nvPicPr>
        <xdr:cNvPr id="3" name="Picture 2" descr="F-FREM1.gif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24626" y="1371600"/>
          <a:ext cx="5184962" cy="8701928"/>
        </a:xfrm>
        <a:prstGeom prst="rect">
          <a:avLst/>
        </a:prstGeom>
      </xdr:spPr>
    </xdr:pic>
    <xdr:clientData/>
  </xdr:twoCellAnchor>
  <xdr:twoCellAnchor>
    <xdr:from>
      <xdr:col>11</xdr:col>
      <xdr:colOff>276225</xdr:colOff>
      <xdr:row>1</xdr:row>
      <xdr:rowOff>152400</xdr:rowOff>
    </xdr:from>
    <xdr:to>
      <xdr:col>12</xdr:col>
      <xdr:colOff>323850</xdr:colOff>
      <xdr:row>1</xdr:row>
      <xdr:rowOff>163513</xdr:rowOff>
    </xdr:to>
    <xdr:cxnSp macro="">
      <xdr:nvCxnSpPr>
        <xdr:cNvPr id="4" name="Straight Arrow Connector 3"/>
        <xdr:cNvCxnSpPr/>
      </xdr:nvCxnSpPr>
      <xdr:spPr>
        <a:xfrm>
          <a:off x="4448175" y="581025"/>
          <a:ext cx="409575" cy="1111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184337</xdr:colOff>
      <xdr:row>1</xdr:row>
      <xdr:rowOff>161926</xdr:rowOff>
    </xdr:from>
    <xdr:to>
      <xdr:col>25</xdr:col>
      <xdr:colOff>470647</xdr:colOff>
      <xdr:row>1</xdr:row>
      <xdr:rowOff>179294</xdr:rowOff>
    </xdr:to>
    <xdr:cxnSp macro="">
      <xdr:nvCxnSpPr>
        <xdr:cNvPr id="7" name="Straight Arrow Connector 6"/>
        <xdr:cNvCxnSpPr/>
      </xdr:nvCxnSpPr>
      <xdr:spPr>
        <a:xfrm>
          <a:off x="10157572" y="587750"/>
          <a:ext cx="286310" cy="17368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219075</xdr:colOff>
      <xdr:row>1</xdr:row>
      <xdr:rowOff>302557</xdr:rowOff>
    </xdr:from>
    <xdr:to>
      <xdr:col>19</xdr:col>
      <xdr:colOff>224119</xdr:colOff>
      <xdr:row>3</xdr:row>
      <xdr:rowOff>89649</xdr:rowOff>
    </xdr:to>
    <xdr:cxnSp macro="">
      <xdr:nvCxnSpPr>
        <xdr:cNvPr id="8" name="Straight Arrow Connector 7"/>
        <xdr:cNvCxnSpPr/>
      </xdr:nvCxnSpPr>
      <xdr:spPr>
        <a:xfrm rot="16200000" flipH="1">
          <a:off x="6900301" y="927006"/>
          <a:ext cx="396692" cy="504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447674</xdr:colOff>
      <xdr:row>2</xdr:row>
      <xdr:rowOff>285749</xdr:rowOff>
    </xdr:from>
    <xdr:to>
      <xdr:col>2</xdr:col>
      <xdr:colOff>114303</xdr:colOff>
      <xdr:row>3</xdr:row>
      <xdr:rowOff>190503</xdr:rowOff>
    </xdr:to>
    <xdr:cxnSp macro="">
      <xdr:nvCxnSpPr>
        <xdr:cNvPr id="9" name="Straight Arrow Connector 8"/>
        <xdr:cNvCxnSpPr/>
      </xdr:nvCxnSpPr>
      <xdr:spPr>
        <a:xfrm rot="16200000" flipH="1">
          <a:off x="704849" y="1028699"/>
          <a:ext cx="209554" cy="19050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224117</xdr:colOff>
      <xdr:row>2</xdr:row>
      <xdr:rowOff>22412</xdr:rowOff>
    </xdr:from>
    <xdr:to>
      <xdr:col>12</xdr:col>
      <xdr:colOff>5342</xdr:colOff>
      <xdr:row>2</xdr:row>
      <xdr:rowOff>238412</xdr:rowOff>
    </xdr:to>
    <xdr:sp macro="[0]!Rectangle11_Click" textlink="">
      <xdr:nvSpPr>
        <xdr:cNvPr id="12" name="Rectangle 11"/>
        <xdr:cNvSpPr/>
      </xdr:nvSpPr>
      <xdr:spPr>
        <a:xfrm>
          <a:off x="3891242" y="755837"/>
          <a:ext cx="648000" cy="21600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/>
            <a:t>PRINT</a:t>
          </a:r>
        </a:p>
      </xdr:txBody>
    </xdr:sp>
    <xdr:clientData/>
  </xdr:twoCellAnchor>
  <xdr:twoCellAnchor>
    <xdr:from>
      <xdr:col>25</xdr:col>
      <xdr:colOff>628650</xdr:colOff>
      <xdr:row>1</xdr:row>
      <xdr:rowOff>57150</xdr:rowOff>
    </xdr:from>
    <xdr:to>
      <xdr:col>26</xdr:col>
      <xdr:colOff>352425</xdr:colOff>
      <xdr:row>1</xdr:row>
      <xdr:rowOff>266700</xdr:rowOff>
    </xdr:to>
    <xdr:sp macro="[0]!Rectangle12_Click" textlink="">
      <xdr:nvSpPr>
        <xdr:cNvPr id="13" name="Rectangle 12"/>
        <xdr:cNvSpPr/>
      </xdr:nvSpPr>
      <xdr:spPr>
        <a:xfrm>
          <a:off x="10601325" y="485775"/>
          <a:ext cx="638175" cy="20955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/>
            <a:t>PRINT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42657</xdr:colOff>
      <xdr:row>4</xdr:row>
      <xdr:rowOff>45124</xdr:rowOff>
    </xdr:from>
    <xdr:to>
      <xdr:col>15</xdr:col>
      <xdr:colOff>385858</xdr:colOff>
      <xdr:row>44</xdr:row>
      <xdr:rowOff>9526</xdr:rowOff>
    </xdr:to>
    <xdr:pic>
      <xdr:nvPicPr>
        <xdr:cNvPr id="3" name="Picture 2" descr="F-FREM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357" y="349924"/>
          <a:ext cx="5658151" cy="8879802"/>
        </a:xfrm>
        <a:prstGeom prst="rect">
          <a:avLst/>
        </a:prstGeom>
      </xdr:spPr>
    </xdr:pic>
    <xdr:clientData/>
  </xdr:twoCellAnchor>
  <xdr:twoCellAnchor editAs="oneCell">
    <xdr:from>
      <xdr:col>17</xdr:col>
      <xdr:colOff>66675</xdr:colOff>
      <xdr:row>4</xdr:row>
      <xdr:rowOff>123825</xdr:rowOff>
    </xdr:from>
    <xdr:to>
      <xdr:col>27</xdr:col>
      <xdr:colOff>304800</xdr:colOff>
      <xdr:row>44</xdr:row>
      <xdr:rowOff>9525</xdr:rowOff>
    </xdr:to>
    <xdr:pic>
      <xdr:nvPicPr>
        <xdr:cNvPr id="5" name="Picture 4" descr="F-FREM1.gif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24625" y="1362075"/>
          <a:ext cx="5810250" cy="8801100"/>
        </a:xfrm>
        <a:prstGeom prst="rect">
          <a:avLst/>
        </a:prstGeom>
      </xdr:spPr>
    </xdr:pic>
    <xdr:clientData/>
  </xdr:twoCellAnchor>
  <xdr:twoCellAnchor>
    <xdr:from>
      <xdr:col>11</xdr:col>
      <xdr:colOff>276225</xdr:colOff>
      <xdr:row>1</xdr:row>
      <xdr:rowOff>152400</xdr:rowOff>
    </xdr:from>
    <xdr:to>
      <xdr:col>12</xdr:col>
      <xdr:colOff>323850</xdr:colOff>
      <xdr:row>1</xdr:row>
      <xdr:rowOff>163513</xdr:rowOff>
    </xdr:to>
    <xdr:cxnSp macro="">
      <xdr:nvCxnSpPr>
        <xdr:cNvPr id="6" name="Straight Arrow Connector 5"/>
        <xdr:cNvCxnSpPr/>
      </xdr:nvCxnSpPr>
      <xdr:spPr>
        <a:xfrm>
          <a:off x="4448175" y="581025"/>
          <a:ext cx="409575" cy="1111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161925</xdr:colOff>
      <xdr:row>1</xdr:row>
      <xdr:rowOff>161925</xdr:rowOff>
    </xdr:from>
    <xdr:to>
      <xdr:col>24</xdr:col>
      <xdr:colOff>552450</xdr:colOff>
      <xdr:row>1</xdr:row>
      <xdr:rowOff>173038</xdr:rowOff>
    </xdr:to>
    <xdr:cxnSp macro="">
      <xdr:nvCxnSpPr>
        <xdr:cNvPr id="7" name="Straight Arrow Connector 6"/>
        <xdr:cNvCxnSpPr/>
      </xdr:nvCxnSpPr>
      <xdr:spPr>
        <a:xfrm>
          <a:off x="10172700" y="590550"/>
          <a:ext cx="390525" cy="1111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219075</xdr:colOff>
      <xdr:row>1</xdr:row>
      <xdr:rowOff>302557</xdr:rowOff>
    </xdr:from>
    <xdr:to>
      <xdr:col>19</xdr:col>
      <xdr:colOff>224119</xdr:colOff>
      <xdr:row>3</xdr:row>
      <xdr:rowOff>89649</xdr:rowOff>
    </xdr:to>
    <xdr:cxnSp macro="">
      <xdr:nvCxnSpPr>
        <xdr:cNvPr id="11" name="Straight Arrow Connector 10"/>
        <xdr:cNvCxnSpPr/>
      </xdr:nvCxnSpPr>
      <xdr:spPr>
        <a:xfrm rot="16200000" flipH="1">
          <a:off x="6894698" y="921964"/>
          <a:ext cx="392209" cy="504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447674</xdr:colOff>
      <xdr:row>2</xdr:row>
      <xdr:rowOff>285749</xdr:rowOff>
    </xdr:from>
    <xdr:to>
      <xdr:col>2</xdr:col>
      <xdr:colOff>114303</xdr:colOff>
      <xdr:row>3</xdr:row>
      <xdr:rowOff>190503</xdr:rowOff>
    </xdr:to>
    <xdr:cxnSp macro="">
      <xdr:nvCxnSpPr>
        <xdr:cNvPr id="13" name="Straight Arrow Connector 12"/>
        <xdr:cNvCxnSpPr/>
      </xdr:nvCxnSpPr>
      <xdr:spPr>
        <a:xfrm rot="16200000" flipH="1">
          <a:off x="704849" y="1028699"/>
          <a:ext cx="209554" cy="19050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56029</xdr:colOff>
      <xdr:row>2</xdr:row>
      <xdr:rowOff>78442</xdr:rowOff>
    </xdr:from>
    <xdr:to>
      <xdr:col>12</xdr:col>
      <xdr:colOff>87706</xdr:colOff>
      <xdr:row>2</xdr:row>
      <xdr:rowOff>294442</xdr:rowOff>
    </xdr:to>
    <xdr:sp macro="[0]!Rectangle16_Click" textlink="">
      <xdr:nvSpPr>
        <xdr:cNvPr id="17" name="Rectangle 16"/>
        <xdr:cNvSpPr/>
      </xdr:nvSpPr>
      <xdr:spPr>
        <a:xfrm>
          <a:off x="3966882" y="806824"/>
          <a:ext cx="648000" cy="21600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/>
            <a:t>PRINT</a:t>
          </a:r>
        </a:p>
      </xdr:txBody>
    </xdr:sp>
    <xdr:clientData/>
  </xdr:twoCellAnchor>
  <xdr:twoCellAnchor>
    <xdr:from>
      <xdr:col>25</xdr:col>
      <xdr:colOff>67235</xdr:colOff>
      <xdr:row>1</xdr:row>
      <xdr:rowOff>67235</xdr:rowOff>
    </xdr:from>
    <xdr:to>
      <xdr:col>25</xdr:col>
      <xdr:colOff>715235</xdr:colOff>
      <xdr:row>1</xdr:row>
      <xdr:rowOff>283235</xdr:rowOff>
    </xdr:to>
    <xdr:sp macro="[0]!Rectangle17_Click" textlink="">
      <xdr:nvSpPr>
        <xdr:cNvPr id="18" name="Rectangle 17"/>
        <xdr:cNvSpPr/>
      </xdr:nvSpPr>
      <xdr:spPr>
        <a:xfrm>
          <a:off x="10768853" y="493059"/>
          <a:ext cx="648000" cy="21600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/>
            <a:t>PRINT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42657</xdr:colOff>
      <xdr:row>4</xdr:row>
      <xdr:rowOff>45124</xdr:rowOff>
    </xdr:from>
    <xdr:to>
      <xdr:col>15</xdr:col>
      <xdr:colOff>385858</xdr:colOff>
      <xdr:row>45</xdr:row>
      <xdr:rowOff>28015</xdr:rowOff>
    </xdr:to>
    <xdr:pic>
      <xdr:nvPicPr>
        <xdr:cNvPr id="2" name="Picture 1" descr="F-FREM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357" y="1283374"/>
          <a:ext cx="5658151" cy="8879802"/>
        </a:xfrm>
        <a:prstGeom prst="rect">
          <a:avLst/>
        </a:prstGeom>
      </xdr:spPr>
    </xdr:pic>
    <xdr:clientData/>
  </xdr:twoCellAnchor>
  <xdr:twoCellAnchor>
    <xdr:from>
      <xdr:col>11</xdr:col>
      <xdr:colOff>276225</xdr:colOff>
      <xdr:row>1</xdr:row>
      <xdr:rowOff>152400</xdr:rowOff>
    </xdr:from>
    <xdr:to>
      <xdr:col>12</xdr:col>
      <xdr:colOff>323850</xdr:colOff>
      <xdr:row>1</xdr:row>
      <xdr:rowOff>163513</xdr:rowOff>
    </xdr:to>
    <xdr:cxnSp macro="">
      <xdr:nvCxnSpPr>
        <xdr:cNvPr id="4" name="Straight Arrow Connector 3"/>
        <xdr:cNvCxnSpPr/>
      </xdr:nvCxnSpPr>
      <xdr:spPr>
        <a:xfrm>
          <a:off x="4448175" y="581025"/>
          <a:ext cx="409575" cy="1111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49867</xdr:colOff>
      <xdr:row>1</xdr:row>
      <xdr:rowOff>173131</xdr:rowOff>
    </xdr:from>
    <xdr:to>
      <xdr:col>25</xdr:col>
      <xdr:colOff>373717</xdr:colOff>
      <xdr:row>1</xdr:row>
      <xdr:rowOff>184244</xdr:rowOff>
    </xdr:to>
    <xdr:cxnSp macro="">
      <xdr:nvCxnSpPr>
        <xdr:cNvPr id="7" name="Straight Arrow Connector 6"/>
        <xdr:cNvCxnSpPr/>
      </xdr:nvCxnSpPr>
      <xdr:spPr>
        <a:xfrm>
          <a:off x="10236014" y="598955"/>
          <a:ext cx="323850" cy="1111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219075</xdr:colOff>
      <xdr:row>1</xdr:row>
      <xdr:rowOff>302557</xdr:rowOff>
    </xdr:from>
    <xdr:to>
      <xdr:col>19</xdr:col>
      <xdr:colOff>224119</xdr:colOff>
      <xdr:row>3</xdr:row>
      <xdr:rowOff>89649</xdr:rowOff>
    </xdr:to>
    <xdr:cxnSp macro="">
      <xdr:nvCxnSpPr>
        <xdr:cNvPr id="8" name="Straight Arrow Connector 7"/>
        <xdr:cNvCxnSpPr/>
      </xdr:nvCxnSpPr>
      <xdr:spPr>
        <a:xfrm rot="16200000" flipH="1">
          <a:off x="6900301" y="927006"/>
          <a:ext cx="396692" cy="504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447674</xdr:colOff>
      <xdr:row>2</xdr:row>
      <xdr:rowOff>285749</xdr:rowOff>
    </xdr:from>
    <xdr:to>
      <xdr:col>2</xdr:col>
      <xdr:colOff>114303</xdr:colOff>
      <xdr:row>3</xdr:row>
      <xdr:rowOff>190503</xdr:rowOff>
    </xdr:to>
    <xdr:cxnSp macro="">
      <xdr:nvCxnSpPr>
        <xdr:cNvPr id="9" name="Straight Arrow Connector 8"/>
        <xdr:cNvCxnSpPr/>
      </xdr:nvCxnSpPr>
      <xdr:spPr>
        <a:xfrm rot="16200000" flipH="1">
          <a:off x="704849" y="1028699"/>
          <a:ext cx="209554" cy="19050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493059</xdr:colOff>
      <xdr:row>6</xdr:row>
      <xdr:rowOff>268941</xdr:rowOff>
    </xdr:from>
    <xdr:to>
      <xdr:col>25</xdr:col>
      <xdr:colOff>472327</xdr:colOff>
      <xdr:row>8</xdr:row>
      <xdr:rowOff>56028</xdr:rowOff>
    </xdr:to>
    <xdr:sp macro="" textlink="">
      <xdr:nvSpPr>
        <xdr:cNvPr id="12" name="Rounded Rectangle 11"/>
        <xdr:cNvSpPr/>
      </xdr:nvSpPr>
      <xdr:spPr>
        <a:xfrm>
          <a:off x="8449235" y="2151529"/>
          <a:ext cx="2209239" cy="414617"/>
        </a:xfrm>
        <a:prstGeom prst="roundRect">
          <a:avLst>
            <a:gd name="adj" fmla="val 50000"/>
          </a:avLst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21</xdr:col>
      <xdr:colOff>540468</xdr:colOff>
      <xdr:row>27</xdr:row>
      <xdr:rowOff>14653</xdr:rowOff>
    </xdr:from>
    <xdr:to>
      <xdr:col>21</xdr:col>
      <xdr:colOff>820616</xdr:colOff>
      <xdr:row>27</xdr:row>
      <xdr:rowOff>18533</xdr:rowOff>
    </xdr:to>
    <xdr:cxnSp macro="">
      <xdr:nvCxnSpPr>
        <xdr:cNvPr id="17" name="Straight Arrow Connector 16"/>
        <xdr:cNvCxnSpPr/>
      </xdr:nvCxnSpPr>
      <xdr:spPr>
        <a:xfrm flipV="1">
          <a:off x="8497506" y="7957038"/>
          <a:ext cx="280148" cy="388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129112</xdr:colOff>
      <xdr:row>5</xdr:row>
      <xdr:rowOff>83313</xdr:rowOff>
    </xdr:from>
    <xdr:to>
      <xdr:col>20</xdr:col>
      <xdr:colOff>175305</xdr:colOff>
      <xdr:row>8</xdr:row>
      <xdr:rowOff>105726</xdr:rowOff>
    </xdr:to>
    <xdr:pic>
      <xdr:nvPicPr>
        <xdr:cNvPr id="20" name="Picture 19" descr="SARSWAT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74200" y="1461637"/>
          <a:ext cx="718546" cy="1109383"/>
        </a:xfrm>
        <a:prstGeom prst="rect">
          <a:avLst/>
        </a:prstGeom>
      </xdr:spPr>
    </xdr:pic>
    <xdr:clientData/>
  </xdr:twoCellAnchor>
  <xdr:twoCellAnchor>
    <xdr:from>
      <xdr:col>21</xdr:col>
      <xdr:colOff>541330</xdr:colOff>
      <xdr:row>25</xdr:row>
      <xdr:rowOff>12063</xdr:rowOff>
    </xdr:from>
    <xdr:to>
      <xdr:col>21</xdr:col>
      <xdr:colOff>821478</xdr:colOff>
      <xdr:row>25</xdr:row>
      <xdr:rowOff>15943</xdr:rowOff>
    </xdr:to>
    <xdr:cxnSp macro="">
      <xdr:nvCxnSpPr>
        <xdr:cNvPr id="22" name="Straight Arrow Connector 21"/>
        <xdr:cNvCxnSpPr/>
      </xdr:nvCxnSpPr>
      <xdr:spPr>
        <a:xfrm flipV="1">
          <a:off x="8497506" y="7520004"/>
          <a:ext cx="280148" cy="388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235322</xdr:colOff>
      <xdr:row>2</xdr:row>
      <xdr:rowOff>56030</xdr:rowOff>
    </xdr:from>
    <xdr:to>
      <xdr:col>12</xdr:col>
      <xdr:colOff>20470</xdr:colOff>
      <xdr:row>2</xdr:row>
      <xdr:rowOff>272030</xdr:rowOff>
    </xdr:to>
    <xdr:sp macro="[0]!Rectangle22_Click" textlink="">
      <xdr:nvSpPr>
        <xdr:cNvPr id="23" name="Rectangle 22"/>
        <xdr:cNvSpPr/>
      </xdr:nvSpPr>
      <xdr:spPr>
        <a:xfrm>
          <a:off x="3899646" y="784412"/>
          <a:ext cx="648000" cy="21600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/>
            <a:t>PRINT</a:t>
          </a:r>
        </a:p>
      </xdr:txBody>
    </xdr:sp>
    <xdr:clientData/>
  </xdr:twoCellAnchor>
  <xdr:twoCellAnchor>
    <xdr:from>
      <xdr:col>26</xdr:col>
      <xdr:colOff>78441</xdr:colOff>
      <xdr:row>1</xdr:row>
      <xdr:rowOff>78441</xdr:rowOff>
    </xdr:from>
    <xdr:to>
      <xdr:col>27</xdr:col>
      <xdr:colOff>244588</xdr:colOff>
      <xdr:row>1</xdr:row>
      <xdr:rowOff>294441</xdr:rowOff>
    </xdr:to>
    <xdr:sp macro="[0]!Rectangle23_Click" textlink="">
      <xdr:nvSpPr>
        <xdr:cNvPr id="24" name="Rectangle 23"/>
        <xdr:cNvSpPr/>
      </xdr:nvSpPr>
      <xdr:spPr>
        <a:xfrm>
          <a:off x="10746441" y="504265"/>
          <a:ext cx="648000" cy="21600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/>
            <a:t>PRINT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42657</xdr:colOff>
      <xdr:row>4</xdr:row>
      <xdr:rowOff>45124</xdr:rowOff>
    </xdr:from>
    <xdr:to>
      <xdr:col>15</xdr:col>
      <xdr:colOff>385858</xdr:colOff>
      <xdr:row>44</xdr:row>
      <xdr:rowOff>9526</xdr:rowOff>
    </xdr:to>
    <xdr:pic>
      <xdr:nvPicPr>
        <xdr:cNvPr id="2" name="Picture 1" descr="F-FREM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357" y="1283374"/>
          <a:ext cx="5658151" cy="8879802"/>
        </a:xfrm>
        <a:prstGeom prst="rect">
          <a:avLst/>
        </a:prstGeom>
      </xdr:spPr>
    </xdr:pic>
    <xdr:clientData/>
  </xdr:twoCellAnchor>
  <xdr:twoCellAnchor editAs="oneCell">
    <xdr:from>
      <xdr:col>17</xdr:col>
      <xdr:colOff>66676</xdr:colOff>
      <xdr:row>4</xdr:row>
      <xdr:rowOff>123825</xdr:rowOff>
    </xdr:from>
    <xdr:to>
      <xdr:col>27</xdr:col>
      <xdr:colOff>403413</xdr:colOff>
      <xdr:row>43</xdr:row>
      <xdr:rowOff>100853</xdr:rowOff>
    </xdr:to>
    <xdr:pic>
      <xdr:nvPicPr>
        <xdr:cNvPr id="3" name="Picture 2" descr="F-FREM1.gif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24626" y="1362075"/>
          <a:ext cx="5184962" cy="8701928"/>
        </a:xfrm>
        <a:prstGeom prst="rect">
          <a:avLst/>
        </a:prstGeom>
      </xdr:spPr>
    </xdr:pic>
    <xdr:clientData/>
  </xdr:twoCellAnchor>
  <xdr:twoCellAnchor>
    <xdr:from>
      <xdr:col>11</xdr:col>
      <xdr:colOff>276225</xdr:colOff>
      <xdr:row>1</xdr:row>
      <xdr:rowOff>152400</xdr:rowOff>
    </xdr:from>
    <xdr:to>
      <xdr:col>12</xdr:col>
      <xdr:colOff>323850</xdr:colOff>
      <xdr:row>1</xdr:row>
      <xdr:rowOff>163513</xdr:rowOff>
    </xdr:to>
    <xdr:cxnSp macro="">
      <xdr:nvCxnSpPr>
        <xdr:cNvPr id="4" name="Straight Arrow Connector 3"/>
        <xdr:cNvCxnSpPr/>
      </xdr:nvCxnSpPr>
      <xdr:spPr>
        <a:xfrm>
          <a:off x="4448175" y="581025"/>
          <a:ext cx="409575" cy="1111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302559</xdr:colOff>
      <xdr:row>1</xdr:row>
      <xdr:rowOff>173039</xdr:rowOff>
    </xdr:from>
    <xdr:to>
      <xdr:col>25</xdr:col>
      <xdr:colOff>530038</xdr:colOff>
      <xdr:row>1</xdr:row>
      <xdr:rowOff>179294</xdr:rowOff>
    </xdr:to>
    <xdr:cxnSp macro="">
      <xdr:nvCxnSpPr>
        <xdr:cNvPr id="7" name="Straight Arrow Connector 6"/>
        <xdr:cNvCxnSpPr/>
      </xdr:nvCxnSpPr>
      <xdr:spPr>
        <a:xfrm flipV="1">
          <a:off x="10275794" y="598863"/>
          <a:ext cx="227479" cy="625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219075</xdr:colOff>
      <xdr:row>1</xdr:row>
      <xdr:rowOff>302557</xdr:rowOff>
    </xdr:from>
    <xdr:to>
      <xdr:col>19</xdr:col>
      <xdr:colOff>224119</xdr:colOff>
      <xdr:row>3</xdr:row>
      <xdr:rowOff>89649</xdr:rowOff>
    </xdr:to>
    <xdr:cxnSp macro="">
      <xdr:nvCxnSpPr>
        <xdr:cNvPr id="8" name="Straight Arrow Connector 7"/>
        <xdr:cNvCxnSpPr/>
      </xdr:nvCxnSpPr>
      <xdr:spPr>
        <a:xfrm rot="16200000" flipH="1">
          <a:off x="6900301" y="927006"/>
          <a:ext cx="396692" cy="504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447674</xdr:colOff>
      <xdr:row>2</xdr:row>
      <xdr:rowOff>285749</xdr:rowOff>
    </xdr:from>
    <xdr:to>
      <xdr:col>2</xdr:col>
      <xdr:colOff>114303</xdr:colOff>
      <xdr:row>3</xdr:row>
      <xdr:rowOff>190503</xdr:rowOff>
    </xdr:to>
    <xdr:cxnSp macro="">
      <xdr:nvCxnSpPr>
        <xdr:cNvPr id="9" name="Straight Arrow Connector 8"/>
        <xdr:cNvCxnSpPr/>
      </xdr:nvCxnSpPr>
      <xdr:spPr>
        <a:xfrm rot="16200000" flipH="1">
          <a:off x="704849" y="1028699"/>
          <a:ext cx="209554" cy="19050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44823</xdr:colOff>
      <xdr:row>2</xdr:row>
      <xdr:rowOff>67236</xdr:rowOff>
    </xdr:from>
    <xdr:to>
      <xdr:col>12</xdr:col>
      <xdr:colOff>76500</xdr:colOff>
      <xdr:row>2</xdr:row>
      <xdr:rowOff>283236</xdr:rowOff>
    </xdr:to>
    <xdr:sp macro="[0]!F4_Rectangle11_Click" textlink="">
      <xdr:nvSpPr>
        <xdr:cNvPr id="12" name="Rectangle 11"/>
        <xdr:cNvSpPr/>
      </xdr:nvSpPr>
      <xdr:spPr>
        <a:xfrm>
          <a:off x="3955676" y="795618"/>
          <a:ext cx="648000" cy="21600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/>
            <a:t>PRINT</a:t>
          </a:r>
        </a:p>
      </xdr:txBody>
    </xdr:sp>
    <xdr:clientData/>
  </xdr:twoCellAnchor>
  <xdr:twoCellAnchor>
    <xdr:from>
      <xdr:col>25</xdr:col>
      <xdr:colOff>728383</xdr:colOff>
      <xdr:row>1</xdr:row>
      <xdr:rowOff>78441</xdr:rowOff>
    </xdr:from>
    <xdr:to>
      <xdr:col>27</xdr:col>
      <xdr:colOff>42883</xdr:colOff>
      <xdr:row>1</xdr:row>
      <xdr:rowOff>294441</xdr:rowOff>
    </xdr:to>
    <xdr:sp macro="[0]!F4_Rectangle12_Click" textlink="">
      <xdr:nvSpPr>
        <xdr:cNvPr id="13" name="Rectangle 12"/>
        <xdr:cNvSpPr/>
      </xdr:nvSpPr>
      <xdr:spPr>
        <a:xfrm>
          <a:off x="10701618" y="504265"/>
          <a:ext cx="648000" cy="21600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/>
            <a:t>PRINT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42657</xdr:colOff>
      <xdr:row>4</xdr:row>
      <xdr:rowOff>45124</xdr:rowOff>
    </xdr:from>
    <xdr:to>
      <xdr:col>15</xdr:col>
      <xdr:colOff>385858</xdr:colOff>
      <xdr:row>44</xdr:row>
      <xdr:rowOff>44823</xdr:rowOff>
    </xdr:to>
    <xdr:pic>
      <xdr:nvPicPr>
        <xdr:cNvPr id="2" name="Picture 1" descr="F-FREM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598" y="1277771"/>
          <a:ext cx="5654789" cy="8897170"/>
        </a:xfrm>
        <a:prstGeom prst="rect">
          <a:avLst/>
        </a:prstGeom>
      </xdr:spPr>
    </xdr:pic>
    <xdr:clientData/>
  </xdr:twoCellAnchor>
  <xdr:twoCellAnchor editAs="oneCell">
    <xdr:from>
      <xdr:col>17</xdr:col>
      <xdr:colOff>66675</xdr:colOff>
      <xdr:row>4</xdr:row>
      <xdr:rowOff>123825</xdr:rowOff>
    </xdr:from>
    <xdr:to>
      <xdr:col>27</xdr:col>
      <xdr:colOff>304800</xdr:colOff>
      <xdr:row>44</xdr:row>
      <xdr:rowOff>9525</xdr:rowOff>
    </xdr:to>
    <xdr:pic>
      <xdr:nvPicPr>
        <xdr:cNvPr id="3" name="Picture 2" descr="F-FREM1.gif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24625" y="1362075"/>
          <a:ext cx="5810250" cy="8801100"/>
        </a:xfrm>
        <a:prstGeom prst="rect">
          <a:avLst/>
        </a:prstGeom>
      </xdr:spPr>
    </xdr:pic>
    <xdr:clientData/>
  </xdr:twoCellAnchor>
  <xdr:twoCellAnchor>
    <xdr:from>
      <xdr:col>11</xdr:col>
      <xdr:colOff>276225</xdr:colOff>
      <xdr:row>1</xdr:row>
      <xdr:rowOff>152400</xdr:rowOff>
    </xdr:from>
    <xdr:to>
      <xdr:col>12</xdr:col>
      <xdr:colOff>323850</xdr:colOff>
      <xdr:row>1</xdr:row>
      <xdr:rowOff>163513</xdr:rowOff>
    </xdr:to>
    <xdr:cxnSp macro="">
      <xdr:nvCxnSpPr>
        <xdr:cNvPr id="4" name="Straight Arrow Connector 3"/>
        <xdr:cNvCxnSpPr/>
      </xdr:nvCxnSpPr>
      <xdr:spPr>
        <a:xfrm>
          <a:off x="4448175" y="581025"/>
          <a:ext cx="409575" cy="1111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161925</xdr:colOff>
      <xdr:row>1</xdr:row>
      <xdr:rowOff>161925</xdr:rowOff>
    </xdr:from>
    <xdr:to>
      <xdr:col>24</xdr:col>
      <xdr:colOff>552450</xdr:colOff>
      <xdr:row>1</xdr:row>
      <xdr:rowOff>173038</xdr:rowOff>
    </xdr:to>
    <xdr:cxnSp macro="">
      <xdr:nvCxnSpPr>
        <xdr:cNvPr id="7" name="Straight Arrow Connector 6"/>
        <xdr:cNvCxnSpPr/>
      </xdr:nvCxnSpPr>
      <xdr:spPr>
        <a:xfrm>
          <a:off x="10172700" y="590550"/>
          <a:ext cx="390525" cy="1111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219075</xdr:colOff>
      <xdr:row>1</xdr:row>
      <xdr:rowOff>302557</xdr:rowOff>
    </xdr:from>
    <xdr:to>
      <xdr:col>19</xdr:col>
      <xdr:colOff>224119</xdr:colOff>
      <xdr:row>3</xdr:row>
      <xdr:rowOff>89649</xdr:rowOff>
    </xdr:to>
    <xdr:cxnSp macro="">
      <xdr:nvCxnSpPr>
        <xdr:cNvPr id="8" name="Straight Arrow Connector 7"/>
        <xdr:cNvCxnSpPr/>
      </xdr:nvCxnSpPr>
      <xdr:spPr>
        <a:xfrm rot="16200000" flipH="1">
          <a:off x="6900301" y="927006"/>
          <a:ext cx="396692" cy="504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447674</xdr:colOff>
      <xdr:row>2</xdr:row>
      <xdr:rowOff>285749</xdr:rowOff>
    </xdr:from>
    <xdr:to>
      <xdr:col>2</xdr:col>
      <xdr:colOff>114303</xdr:colOff>
      <xdr:row>3</xdr:row>
      <xdr:rowOff>190503</xdr:rowOff>
    </xdr:to>
    <xdr:cxnSp macro="">
      <xdr:nvCxnSpPr>
        <xdr:cNvPr id="9" name="Straight Arrow Connector 8"/>
        <xdr:cNvCxnSpPr/>
      </xdr:nvCxnSpPr>
      <xdr:spPr>
        <a:xfrm rot="16200000" flipH="1">
          <a:off x="704849" y="1028699"/>
          <a:ext cx="209554" cy="19050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112059</xdr:colOff>
      <xdr:row>2</xdr:row>
      <xdr:rowOff>67236</xdr:rowOff>
    </xdr:from>
    <xdr:to>
      <xdr:col>12</xdr:col>
      <xdr:colOff>143736</xdr:colOff>
      <xdr:row>2</xdr:row>
      <xdr:rowOff>283236</xdr:rowOff>
    </xdr:to>
    <xdr:sp macro="[0]!Rectangle9_Click" textlink="">
      <xdr:nvSpPr>
        <xdr:cNvPr id="10" name="Rectangle 9"/>
        <xdr:cNvSpPr/>
      </xdr:nvSpPr>
      <xdr:spPr>
        <a:xfrm>
          <a:off x="4022912" y="795618"/>
          <a:ext cx="648000" cy="21600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/>
            <a:t>PRINT</a:t>
          </a:r>
        </a:p>
      </xdr:txBody>
    </xdr:sp>
    <xdr:clientData/>
  </xdr:twoCellAnchor>
  <xdr:twoCellAnchor>
    <xdr:from>
      <xdr:col>25</xdr:col>
      <xdr:colOff>67235</xdr:colOff>
      <xdr:row>1</xdr:row>
      <xdr:rowOff>56029</xdr:rowOff>
    </xdr:from>
    <xdr:to>
      <xdr:col>25</xdr:col>
      <xdr:colOff>715235</xdr:colOff>
      <xdr:row>1</xdr:row>
      <xdr:rowOff>272029</xdr:rowOff>
    </xdr:to>
    <xdr:sp macro="[0]!Rectangle10_Click" textlink="">
      <xdr:nvSpPr>
        <xdr:cNvPr id="11" name="Rectangle 10"/>
        <xdr:cNvSpPr/>
      </xdr:nvSpPr>
      <xdr:spPr>
        <a:xfrm>
          <a:off x="10768853" y="481853"/>
          <a:ext cx="648000" cy="21600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/>
            <a:t>PRINT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42657</xdr:colOff>
      <xdr:row>4</xdr:row>
      <xdr:rowOff>45124</xdr:rowOff>
    </xdr:from>
    <xdr:to>
      <xdr:col>15</xdr:col>
      <xdr:colOff>385858</xdr:colOff>
      <xdr:row>45</xdr:row>
      <xdr:rowOff>46773</xdr:rowOff>
    </xdr:to>
    <xdr:pic>
      <xdr:nvPicPr>
        <xdr:cNvPr id="2" name="Picture 1" descr="F-FREM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700" y="1287515"/>
          <a:ext cx="5668919" cy="8974638"/>
        </a:xfrm>
        <a:prstGeom prst="rect">
          <a:avLst/>
        </a:prstGeom>
      </xdr:spPr>
    </xdr:pic>
    <xdr:clientData/>
  </xdr:twoCellAnchor>
  <xdr:twoCellAnchor>
    <xdr:from>
      <xdr:col>11</xdr:col>
      <xdr:colOff>276225</xdr:colOff>
      <xdr:row>1</xdr:row>
      <xdr:rowOff>152400</xdr:rowOff>
    </xdr:from>
    <xdr:to>
      <xdr:col>12</xdr:col>
      <xdr:colOff>323850</xdr:colOff>
      <xdr:row>1</xdr:row>
      <xdr:rowOff>163513</xdr:rowOff>
    </xdr:to>
    <xdr:cxnSp macro="">
      <xdr:nvCxnSpPr>
        <xdr:cNvPr id="3" name="Straight Arrow Connector 2"/>
        <xdr:cNvCxnSpPr/>
      </xdr:nvCxnSpPr>
      <xdr:spPr>
        <a:xfrm>
          <a:off x="4448175" y="581025"/>
          <a:ext cx="409575" cy="1111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117102</xdr:colOff>
      <xdr:row>1</xdr:row>
      <xdr:rowOff>156882</xdr:rowOff>
    </xdr:from>
    <xdr:to>
      <xdr:col>27</xdr:col>
      <xdr:colOff>112059</xdr:colOff>
      <xdr:row>1</xdr:row>
      <xdr:rowOff>161925</xdr:rowOff>
    </xdr:to>
    <xdr:cxnSp macro="">
      <xdr:nvCxnSpPr>
        <xdr:cNvPr id="6" name="Straight Arrow Connector 5"/>
        <xdr:cNvCxnSpPr/>
      </xdr:nvCxnSpPr>
      <xdr:spPr>
        <a:xfrm flipV="1">
          <a:off x="10269631" y="582706"/>
          <a:ext cx="342340" cy="504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219075</xdr:colOff>
      <xdr:row>1</xdr:row>
      <xdr:rowOff>302557</xdr:rowOff>
    </xdr:from>
    <xdr:to>
      <xdr:col>19</xdr:col>
      <xdr:colOff>224119</xdr:colOff>
      <xdr:row>3</xdr:row>
      <xdr:rowOff>89649</xdr:rowOff>
    </xdr:to>
    <xdr:cxnSp macro="">
      <xdr:nvCxnSpPr>
        <xdr:cNvPr id="7" name="Straight Arrow Connector 6"/>
        <xdr:cNvCxnSpPr/>
      </xdr:nvCxnSpPr>
      <xdr:spPr>
        <a:xfrm rot="16200000" flipH="1">
          <a:off x="6900301" y="927006"/>
          <a:ext cx="396692" cy="504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447674</xdr:colOff>
      <xdr:row>2</xdr:row>
      <xdr:rowOff>285749</xdr:rowOff>
    </xdr:from>
    <xdr:to>
      <xdr:col>2</xdr:col>
      <xdr:colOff>114303</xdr:colOff>
      <xdr:row>3</xdr:row>
      <xdr:rowOff>190503</xdr:rowOff>
    </xdr:to>
    <xdr:cxnSp macro="">
      <xdr:nvCxnSpPr>
        <xdr:cNvPr id="8" name="Straight Arrow Connector 7"/>
        <xdr:cNvCxnSpPr/>
      </xdr:nvCxnSpPr>
      <xdr:spPr>
        <a:xfrm rot="16200000" flipH="1">
          <a:off x="704849" y="1028699"/>
          <a:ext cx="209554" cy="19050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114300</xdr:colOff>
      <xdr:row>7</xdr:row>
      <xdr:rowOff>9526</xdr:rowOff>
    </xdr:from>
    <xdr:to>
      <xdr:col>27</xdr:col>
      <xdr:colOff>28576</xdr:colOff>
      <xdr:row>8</xdr:row>
      <xdr:rowOff>19051</xdr:rowOff>
    </xdr:to>
    <xdr:sp macro="" textlink="">
      <xdr:nvSpPr>
        <xdr:cNvPr id="9" name="Rounded Rectangle 8"/>
        <xdr:cNvSpPr/>
      </xdr:nvSpPr>
      <xdr:spPr>
        <a:xfrm>
          <a:off x="9229725" y="2143126"/>
          <a:ext cx="1323976" cy="342900"/>
        </a:xfrm>
        <a:prstGeom prst="roundRect">
          <a:avLst>
            <a:gd name="adj" fmla="val 50000"/>
          </a:avLst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21</xdr:col>
      <xdr:colOff>518056</xdr:colOff>
      <xdr:row>28</xdr:row>
      <xdr:rowOff>14653</xdr:rowOff>
    </xdr:from>
    <xdr:to>
      <xdr:col>21</xdr:col>
      <xdr:colOff>798204</xdr:colOff>
      <xdr:row>28</xdr:row>
      <xdr:rowOff>18533</xdr:rowOff>
    </xdr:to>
    <xdr:cxnSp macro="">
      <xdr:nvCxnSpPr>
        <xdr:cNvPr id="10" name="Straight Arrow Connector 9"/>
        <xdr:cNvCxnSpPr/>
      </xdr:nvCxnSpPr>
      <xdr:spPr>
        <a:xfrm flipV="1">
          <a:off x="8418203" y="8183741"/>
          <a:ext cx="280148" cy="388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129112</xdr:colOff>
      <xdr:row>5</xdr:row>
      <xdr:rowOff>83313</xdr:rowOff>
    </xdr:from>
    <xdr:to>
      <xdr:col>20</xdr:col>
      <xdr:colOff>232455</xdr:colOff>
      <xdr:row>8</xdr:row>
      <xdr:rowOff>105726</xdr:rowOff>
    </xdr:to>
    <xdr:pic>
      <xdr:nvPicPr>
        <xdr:cNvPr id="11" name="Picture 10" descr="SARSWAT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77562" y="1464438"/>
          <a:ext cx="722468" cy="1108263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2</xdr:row>
      <xdr:rowOff>44823</xdr:rowOff>
    </xdr:from>
    <xdr:to>
      <xdr:col>12</xdr:col>
      <xdr:colOff>31677</xdr:colOff>
      <xdr:row>2</xdr:row>
      <xdr:rowOff>260823</xdr:rowOff>
    </xdr:to>
    <xdr:sp macro="[0]!F6_Rectangle12_Click" textlink="">
      <xdr:nvSpPr>
        <xdr:cNvPr id="13" name="Rectangle 12"/>
        <xdr:cNvSpPr/>
      </xdr:nvSpPr>
      <xdr:spPr>
        <a:xfrm>
          <a:off x="3910853" y="773205"/>
          <a:ext cx="648000" cy="21600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/>
            <a:t>PRINT</a:t>
          </a:r>
        </a:p>
      </xdr:txBody>
    </xdr:sp>
    <xdr:clientData/>
  </xdr:twoCellAnchor>
  <xdr:twoCellAnchor>
    <xdr:from>
      <xdr:col>27</xdr:col>
      <xdr:colOff>268939</xdr:colOff>
      <xdr:row>1</xdr:row>
      <xdr:rowOff>56029</xdr:rowOff>
    </xdr:from>
    <xdr:to>
      <xdr:col>29</xdr:col>
      <xdr:colOff>98910</xdr:colOff>
      <xdr:row>1</xdr:row>
      <xdr:rowOff>272029</xdr:rowOff>
    </xdr:to>
    <xdr:sp macro="[0]!Rectangle14_Click" textlink="">
      <xdr:nvSpPr>
        <xdr:cNvPr id="15" name="Rectangle 14"/>
        <xdr:cNvSpPr/>
      </xdr:nvSpPr>
      <xdr:spPr>
        <a:xfrm>
          <a:off x="10768851" y="481853"/>
          <a:ext cx="648000" cy="21600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/>
            <a:t>PRINT</a:t>
          </a:r>
        </a:p>
      </xdr:txBody>
    </xdr:sp>
    <xdr:clientData/>
  </xdr:twoCellAnchor>
  <xdr:twoCellAnchor>
    <xdr:from>
      <xdr:col>21</xdr:col>
      <xdr:colOff>518918</xdr:colOff>
      <xdr:row>26</xdr:row>
      <xdr:rowOff>12063</xdr:rowOff>
    </xdr:from>
    <xdr:to>
      <xdr:col>21</xdr:col>
      <xdr:colOff>799066</xdr:colOff>
      <xdr:row>26</xdr:row>
      <xdr:rowOff>15943</xdr:rowOff>
    </xdr:to>
    <xdr:cxnSp macro="">
      <xdr:nvCxnSpPr>
        <xdr:cNvPr id="14" name="Straight Arrow Connector 13"/>
        <xdr:cNvCxnSpPr/>
      </xdr:nvCxnSpPr>
      <xdr:spPr>
        <a:xfrm flipV="1">
          <a:off x="8419065" y="7844975"/>
          <a:ext cx="280148" cy="388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235324</xdr:colOff>
      <xdr:row>0</xdr:row>
      <xdr:rowOff>123265</xdr:rowOff>
    </xdr:from>
    <xdr:to>
      <xdr:col>26</xdr:col>
      <xdr:colOff>255795</xdr:colOff>
      <xdr:row>1</xdr:row>
      <xdr:rowOff>92736</xdr:rowOff>
    </xdr:to>
    <xdr:sp macro="[0]!M2_Rectangle1_Click" textlink="">
      <xdr:nvSpPr>
        <xdr:cNvPr id="2" name="Rectangle 1"/>
        <xdr:cNvSpPr/>
      </xdr:nvSpPr>
      <xdr:spPr>
        <a:xfrm>
          <a:off x="9849971" y="123265"/>
          <a:ext cx="648000" cy="21600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/>
            <a:t>PRINT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246529</xdr:colOff>
      <xdr:row>0</xdr:row>
      <xdr:rowOff>89647</xdr:rowOff>
    </xdr:from>
    <xdr:to>
      <xdr:col>26</xdr:col>
      <xdr:colOff>267000</xdr:colOff>
      <xdr:row>1</xdr:row>
      <xdr:rowOff>59118</xdr:rowOff>
    </xdr:to>
    <xdr:sp macro="[0]!SC1_Rectangle1_Click" textlink="">
      <xdr:nvSpPr>
        <xdr:cNvPr id="2" name="Rectangle 1"/>
        <xdr:cNvSpPr/>
      </xdr:nvSpPr>
      <xdr:spPr>
        <a:xfrm>
          <a:off x="9861176" y="89647"/>
          <a:ext cx="648000" cy="21600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/>
            <a:t>PRINT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145676</xdr:colOff>
      <xdr:row>0</xdr:row>
      <xdr:rowOff>134471</xdr:rowOff>
    </xdr:from>
    <xdr:to>
      <xdr:col>26</xdr:col>
      <xdr:colOff>166147</xdr:colOff>
      <xdr:row>1</xdr:row>
      <xdr:rowOff>103942</xdr:rowOff>
    </xdr:to>
    <xdr:sp macro="[0]!SC2_Rectangle1_Click" textlink="">
      <xdr:nvSpPr>
        <xdr:cNvPr id="2" name="Rectangle 1"/>
        <xdr:cNvSpPr/>
      </xdr:nvSpPr>
      <xdr:spPr>
        <a:xfrm>
          <a:off x="9760323" y="134471"/>
          <a:ext cx="648000" cy="21600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/>
            <a:t>PRINT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134469</xdr:colOff>
      <xdr:row>0</xdr:row>
      <xdr:rowOff>145677</xdr:rowOff>
    </xdr:from>
    <xdr:to>
      <xdr:col>26</xdr:col>
      <xdr:colOff>154940</xdr:colOff>
      <xdr:row>1</xdr:row>
      <xdr:rowOff>115148</xdr:rowOff>
    </xdr:to>
    <xdr:sp macro="[0]!GUJ1_Rectangle1_Click" textlink="">
      <xdr:nvSpPr>
        <xdr:cNvPr id="2" name="Rectangle 1"/>
        <xdr:cNvSpPr/>
      </xdr:nvSpPr>
      <xdr:spPr>
        <a:xfrm>
          <a:off x="9749116" y="145677"/>
          <a:ext cx="648000" cy="21600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/>
            <a:t>PRINT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100852</xdr:colOff>
      <xdr:row>0</xdr:row>
      <xdr:rowOff>134471</xdr:rowOff>
    </xdr:from>
    <xdr:to>
      <xdr:col>26</xdr:col>
      <xdr:colOff>121323</xdr:colOff>
      <xdr:row>1</xdr:row>
      <xdr:rowOff>103942</xdr:rowOff>
    </xdr:to>
    <xdr:sp macro="[0]!GUJ2_Rectangle1_Click" textlink="">
      <xdr:nvSpPr>
        <xdr:cNvPr id="2" name="Rectangle 1"/>
        <xdr:cNvSpPr/>
      </xdr:nvSpPr>
      <xdr:spPr>
        <a:xfrm>
          <a:off x="9715499" y="134471"/>
          <a:ext cx="648000" cy="21600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/>
            <a:t>PRINT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3</xdr:row>
      <xdr:rowOff>47625</xdr:rowOff>
    </xdr:from>
    <xdr:to>
      <xdr:col>11</xdr:col>
      <xdr:colOff>378966</xdr:colOff>
      <xdr:row>46</xdr:row>
      <xdr:rowOff>219075</xdr:rowOff>
    </xdr:to>
    <xdr:pic>
      <xdr:nvPicPr>
        <xdr:cNvPr id="3" name="Picture 2" descr="patraakk-b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285750"/>
          <a:ext cx="6417816" cy="11106150"/>
        </a:xfrm>
        <a:prstGeom prst="rect">
          <a:avLst/>
        </a:prstGeom>
      </xdr:spPr>
    </xdr:pic>
    <xdr:clientData/>
  </xdr:twoCellAnchor>
  <xdr:twoCellAnchor>
    <xdr:from>
      <xdr:col>5</xdr:col>
      <xdr:colOff>302558</xdr:colOff>
      <xdr:row>27</xdr:row>
      <xdr:rowOff>134471</xdr:rowOff>
    </xdr:from>
    <xdr:to>
      <xdr:col>8</xdr:col>
      <xdr:colOff>235322</xdr:colOff>
      <xdr:row>28</xdr:row>
      <xdr:rowOff>347382</xdr:rowOff>
    </xdr:to>
    <xdr:sp macro="" textlink="">
      <xdr:nvSpPr>
        <xdr:cNvPr id="4" name="Rectangle 3"/>
        <xdr:cNvSpPr/>
      </xdr:nvSpPr>
      <xdr:spPr>
        <a:xfrm>
          <a:off x="2241176" y="6286500"/>
          <a:ext cx="2017058" cy="459441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IN" sz="2600" b="1">
              <a:latin typeface="KalpeshChotalia1" pitchFamily="2" charset="0"/>
            </a:rPr>
            <a:t>WMZ</a:t>
          </a:r>
          <a:r>
            <a:rPr lang="en-IN" sz="2600" b="1" baseline="0">
              <a:latin typeface="KalpeshChotalia1" pitchFamily="2" charset="0"/>
            </a:rPr>
            <a:t>6 o #</a:t>
          </a:r>
          <a:endParaRPr lang="en-IN" sz="2600" b="1">
            <a:latin typeface="KalpeshChotalia1" pitchFamily="2" charset="0"/>
          </a:endParaRPr>
        </a:p>
      </xdr:txBody>
    </xdr:sp>
    <xdr:clientData/>
  </xdr:twoCellAnchor>
  <xdr:twoCellAnchor>
    <xdr:from>
      <xdr:col>9</xdr:col>
      <xdr:colOff>414617</xdr:colOff>
      <xdr:row>0</xdr:row>
      <xdr:rowOff>134470</xdr:rowOff>
    </xdr:from>
    <xdr:to>
      <xdr:col>10</xdr:col>
      <xdr:colOff>9264</xdr:colOff>
      <xdr:row>1</xdr:row>
      <xdr:rowOff>115146</xdr:rowOff>
    </xdr:to>
    <xdr:sp macro="[0]!Rectangle4_Click" textlink="">
      <xdr:nvSpPr>
        <xdr:cNvPr id="5" name="Rectangle 4"/>
        <xdr:cNvSpPr/>
      </xdr:nvSpPr>
      <xdr:spPr>
        <a:xfrm>
          <a:off x="5759823" y="134470"/>
          <a:ext cx="648000" cy="21600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/>
            <a:t>PRINT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201706</xdr:colOff>
      <xdr:row>0</xdr:row>
      <xdr:rowOff>112059</xdr:rowOff>
    </xdr:from>
    <xdr:to>
      <xdr:col>38</xdr:col>
      <xdr:colOff>177353</xdr:colOff>
      <xdr:row>1</xdr:row>
      <xdr:rowOff>81530</xdr:rowOff>
    </xdr:to>
    <xdr:sp macro="[0]!B2_Rectangle1_Click" textlink="">
      <xdr:nvSpPr>
        <xdr:cNvPr id="2" name="Rectangle 1"/>
        <xdr:cNvSpPr/>
      </xdr:nvSpPr>
      <xdr:spPr>
        <a:xfrm>
          <a:off x="9525000" y="112059"/>
          <a:ext cx="648000" cy="21600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/>
            <a:t>PRINT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123265</xdr:colOff>
      <xdr:row>3</xdr:row>
      <xdr:rowOff>160414</xdr:rowOff>
    </xdr:from>
    <xdr:to>
      <xdr:col>6</xdr:col>
      <xdr:colOff>3167</xdr:colOff>
      <xdr:row>5</xdr:row>
      <xdr:rowOff>358589</xdr:rowOff>
    </xdr:to>
    <xdr:pic>
      <xdr:nvPicPr>
        <xdr:cNvPr id="2" name="Picture 1" descr="gcert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0089" y="787943"/>
          <a:ext cx="1426314" cy="1195499"/>
        </a:xfrm>
        <a:prstGeom prst="rect">
          <a:avLst/>
        </a:prstGeom>
      </xdr:spPr>
    </xdr:pic>
    <xdr:clientData/>
  </xdr:twoCellAnchor>
  <xdr:twoCellAnchor>
    <xdr:from>
      <xdr:col>20</xdr:col>
      <xdr:colOff>76199</xdr:colOff>
      <xdr:row>0</xdr:row>
      <xdr:rowOff>76200</xdr:rowOff>
    </xdr:from>
    <xdr:to>
      <xdr:col>21</xdr:col>
      <xdr:colOff>409874</xdr:colOff>
      <xdr:row>0</xdr:row>
      <xdr:rowOff>292200</xdr:rowOff>
    </xdr:to>
    <xdr:sp macro="[0]!Rectangle2_Click" textlink="">
      <xdr:nvSpPr>
        <xdr:cNvPr id="3" name="Rectangle 2"/>
        <xdr:cNvSpPr/>
      </xdr:nvSpPr>
      <xdr:spPr>
        <a:xfrm>
          <a:off x="6800849" y="76200"/>
          <a:ext cx="648000" cy="21600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/>
            <a:t>PRINT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rtlCol="0" anchor="ctr"/>
      <a:lstStyle>
        <a:defPPr algn="ctr">
          <a:defRPr sz="1100"/>
        </a:defPPr>
      </a:lstStyle>
      <a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19"/>
  <sheetViews>
    <sheetView showGridLines="0" showRowColHeaders="0" zoomScale="85" zoomScaleNormal="85" workbookViewId="0">
      <selection activeCell="D7" sqref="D7"/>
    </sheetView>
  </sheetViews>
  <sheetFormatPr defaultColWidth="0" defaultRowHeight="15" zeroHeight="1"/>
  <cols>
    <col min="1" max="1" width="9.140625" style="10" customWidth="1"/>
    <col min="2" max="2" width="13.42578125" style="10" customWidth="1"/>
    <col min="3" max="3" width="44.5703125" style="10" customWidth="1"/>
    <col min="4" max="4" width="44.7109375" style="10" customWidth="1"/>
    <col min="5" max="5" width="5" style="10" customWidth="1"/>
    <col min="6" max="6" width="12.140625" style="10" customWidth="1"/>
    <col min="7" max="7" width="0" style="219" hidden="1" customWidth="1"/>
    <col min="8" max="9" width="0" style="10" hidden="1" customWidth="1"/>
    <col min="10" max="16384" width="9.140625" style="10" hidden="1"/>
  </cols>
  <sheetData>
    <row r="1" spans="2:7" ht="27.75" customHeight="1">
      <c r="B1" s="223" t="s">
        <v>15</v>
      </c>
      <c r="C1" s="311" t="s">
        <v>316</v>
      </c>
      <c r="D1" s="311"/>
    </row>
    <row r="2" spans="2:7" ht="26.25">
      <c r="B2" s="220"/>
      <c r="C2" s="310" t="s">
        <v>14</v>
      </c>
      <c r="D2" s="310"/>
    </row>
    <row r="3" spans="2:7" s="15" customFormat="1" ht="24.95" customHeight="1">
      <c r="C3" s="46" t="s">
        <v>0</v>
      </c>
      <c r="D3" s="47" t="s">
        <v>336</v>
      </c>
      <c r="E3" s="15" t="s">
        <v>131</v>
      </c>
      <c r="G3" s="221">
        <v>4</v>
      </c>
    </row>
    <row r="4" spans="2:7" s="15" customFormat="1" ht="24.95" customHeight="1">
      <c r="C4" s="46" t="s">
        <v>1</v>
      </c>
      <c r="D4" s="47" t="s">
        <v>349</v>
      </c>
      <c r="E4" s="15" t="s">
        <v>131</v>
      </c>
      <c r="G4" s="221">
        <v>4</v>
      </c>
    </row>
    <row r="5" spans="2:7" s="15" customFormat="1" ht="24.95" customHeight="1">
      <c r="C5" s="46" t="s">
        <v>2</v>
      </c>
      <c r="D5" s="47" t="s">
        <v>337</v>
      </c>
      <c r="E5" s="15" t="s">
        <v>131</v>
      </c>
      <c r="G5" s="221">
        <v>4</v>
      </c>
    </row>
    <row r="6" spans="2:7" s="15" customFormat="1" ht="24.95" customHeight="1">
      <c r="C6" s="46" t="s">
        <v>3</v>
      </c>
      <c r="D6" s="47" t="s">
        <v>338</v>
      </c>
      <c r="E6" s="15" t="s">
        <v>131</v>
      </c>
      <c r="G6" s="221">
        <v>4</v>
      </c>
    </row>
    <row r="7" spans="2:7" s="15" customFormat="1" ht="24.95" customHeight="1">
      <c r="C7" s="46" t="s">
        <v>4</v>
      </c>
      <c r="D7" s="47" t="s">
        <v>339</v>
      </c>
      <c r="G7" s="221"/>
    </row>
    <row r="8" spans="2:7" s="15" customFormat="1" ht="24.95" customHeight="1">
      <c r="C8" s="46" t="s">
        <v>5</v>
      </c>
      <c r="D8" s="47" t="s">
        <v>280</v>
      </c>
      <c r="G8" s="221"/>
    </row>
    <row r="9" spans="2:7" s="15" customFormat="1" ht="24.95" customHeight="1">
      <c r="C9" s="46" t="s">
        <v>6</v>
      </c>
      <c r="D9" s="47" t="s">
        <v>7</v>
      </c>
      <c r="G9" s="221"/>
    </row>
    <row r="10" spans="2:7" s="15" customFormat="1" ht="24.95" customHeight="1">
      <c r="C10" s="46" t="s">
        <v>8</v>
      </c>
      <c r="D10" s="47" t="s">
        <v>340</v>
      </c>
      <c r="G10" s="221"/>
    </row>
    <row r="11" spans="2:7" s="15" customFormat="1" ht="24.95" customHeight="1">
      <c r="C11" s="46" t="s">
        <v>9</v>
      </c>
      <c r="D11" s="47" t="s">
        <v>341</v>
      </c>
      <c r="G11" s="221"/>
    </row>
    <row r="12" spans="2:7" s="15" customFormat="1" ht="24.95" customHeight="1">
      <c r="C12" s="46" t="s">
        <v>10</v>
      </c>
      <c r="D12" s="47" t="s">
        <v>342</v>
      </c>
      <c r="G12" s="221"/>
    </row>
    <row r="13" spans="2:7" s="15" customFormat="1" ht="24.95" customHeight="1">
      <c r="C13" s="46" t="s">
        <v>11</v>
      </c>
      <c r="D13" s="47" t="s">
        <v>343</v>
      </c>
      <c r="G13" s="221"/>
    </row>
    <row r="14" spans="2:7" s="15" customFormat="1" ht="24.95" customHeight="1">
      <c r="C14" s="46" t="s">
        <v>12</v>
      </c>
      <c r="D14" s="47" t="s">
        <v>338</v>
      </c>
      <c r="G14" s="221"/>
    </row>
    <row r="15" spans="2:7" s="15" customFormat="1" ht="24.95" customHeight="1">
      <c r="C15" s="46" t="s">
        <v>13</v>
      </c>
      <c r="D15" s="47" t="s">
        <v>344</v>
      </c>
      <c r="G15" s="221"/>
    </row>
    <row r="16" spans="2:7" ht="21">
      <c r="C16" s="46" t="s">
        <v>261</v>
      </c>
      <c r="D16" s="47" t="s">
        <v>260</v>
      </c>
      <c r="E16" s="10" t="s">
        <v>131</v>
      </c>
      <c r="F16" s="222" t="s">
        <v>315</v>
      </c>
    </row>
    <row r="17"/>
    <row r="18"/>
    <row r="19"/>
  </sheetData>
  <protectedRanges>
    <protectedRange sqref="D3:D16" name="Range1"/>
  </protectedRanges>
  <mergeCells count="2">
    <mergeCell ref="C2:D2"/>
    <mergeCell ref="C1:D1"/>
  </mergeCells>
  <conditionalFormatting sqref="D3:D16">
    <cfRule type="cellIs" dxfId="45" priority="3" operator="lessThan">
      <formula>1</formula>
    </cfRule>
    <cfRule type="cellIs" dxfId="44" priority="4" operator="lessThan">
      <formula>1</formula>
    </cfRule>
  </conditionalFormatting>
  <hyperlinks>
    <hyperlink ref="B1" location="'0'!B3" tooltip="CLICK ME" display="HOME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"/>
  <dimension ref="A1:AV210"/>
  <sheetViews>
    <sheetView showGridLines="0" showRowColHeaders="0" zoomScale="85" zoomScaleNormal="85" workbookViewId="0">
      <pane xSplit="5" ySplit="9" topLeftCell="F10" activePane="bottomRight" state="frozen"/>
      <selection pane="topRight" activeCell="F1" sqref="F1"/>
      <selection pane="bottomLeft" activeCell="A9" sqref="A9"/>
      <selection pane="bottomRight" activeCell="AT11" sqref="AT11"/>
    </sheetView>
  </sheetViews>
  <sheetFormatPr defaultColWidth="0" defaultRowHeight="20.25" zeroHeight="1"/>
  <cols>
    <col min="1" max="1" width="4" style="37" customWidth="1"/>
    <col min="2" max="2" width="3.85546875" style="37" customWidth="1"/>
    <col min="3" max="3" width="9.140625" style="37" customWidth="1"/>
    <col min="4" max="4" width="18.5703125" style="37" customWidth="1"/>
    <col min="5" max="45" width="3.42578125" style="37" customWidth="1"/>
    <col min="46" max="47" width="4.42578125" style="37" customWidth="1"/>
    <col min="48" max="48" width="9.140625" style="38" customWidth="1"/>
    <col min="49" max="16384" width="9.140625" style="37" hidden="1"/>
  </cols>
  <sheetData>
    <row r="1" spans="1:48" ht="20.100000000000001" customHeight="1">
      <c r="F1" s="214" t="s">
        <v>312</v>
      </c>
    </row>
    <row r="2" spans="1:48" ht="20.100000000000001" customHeight="1">
      <c r="A2" s="226"/>
      <c r="B2" s="96"/>
      <c r="C2" s="248" t="s">
        <v>15</v>
      </c>
      <c r="F2" s="216" t="s">
        <v>314</v>
      </c>
    </row>
    <row r="3" spans="1:48" s="39" customFormat="1" ht="26.25">
      <c r="B3" s="329" t="s">
        <v>214</v>
      </c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29"/>
      <c r="AH3" s="329"/>
      <c r="AI3" s="329"/>
      <c r="AJ3" s="329"/>
      <c r="AK3" s="329"/>
      <c r="AL3" s="329"/>
      <c r="AM3" s="329"/>
      <c r="AN3" s="329"/>
      <c r="AO3" s="329"/>
      <c r="AP3" s="329"/>
      <c r="AQ3" s="329"/>
      <c r="AR3" s="329"/>
      <c r="AS3" s="329"/>
      <c r="AT3" s="329"/>
      <c r="AU3" s="329"/>
      <c r="AV3" s="40"/>
    </row>
    <row r="4" spans="1:48" s="41" customFormat="1" ht="21">
      <c r="B4" s="63"/>
      <c r="C4" s="62" t="s">
        <v>5</v>
      </c>
      <c r="D4" s="269" t="str">
        <f>'1'!D8</f>
        <v>#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2" t="s">
        <v>6</v>
      </c>
      <c r="W4" s="63" t="str">
        <f>'1'!D9</f>
        <v>V</v>
      </c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2" t="s">
        <v>11</v>
      </c>
      <c r="AS4" s="63" t="str">
        <f>'1'!D13</f>
        <v>Z)!(&lt;Z)</v>
      </c>
      <c r="AT4" s="63"/>
      <c r="AU4" s="63"/>
      <c r="AV4" s="40"/>
    </row>
    <row r="5" spans="1:48" ht="2.25" customHeight="1"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</row>
    <row r="6" spans="1:48" ht="15" customHeight="1">
      <c r="B6" s="341" t="s">
        <v>16</v>
      </c>
      <c r="C6" s="345" t="s">
        <v>136</v>
      </c>
      <c r="D6" s="346"/>
      <c r="E6" s="342" t="s">
        <v>153</v>
      </c>
      <c r="F6" s="340" t="s">
        <v>212</v>
      </c>
      <c r="G6" s="340"/>
      <c r="H6" s="340"/>
      <c r="I6" s="340"/>
      <c r="J6" s="340"/>
      <c r="K6" s="340"/>
      <c r="L6" s="340"/>
      <c r="M6" s="340"/>
      <c r="N6" s="340" t="s">
        <v>179</v>
      </c>
      <c r="O6" s="340"/>
      <c r="P6" s="340"/>
      <c r="Q6" s="340"/>
      <c r="R6" s="340"/>
      <c r="S6" s="340"/>
      <c r="T6" s="340" t="s">
        <v>213</v>
      </c>
      <c r="U6" s="340"/>
      <c r="V6" s="340"/>
      <c r="W6" s="340"/>
      <c r="X6" s="340"/>
      <c r="Y6" s="340"/>
      <c r="Z6" s="340"/>
      <c r="AA6" s="340"/>
      <c r="AB6" s="340"/>
      <c r="AC6" s="340"/>
      <c r="AD6" s="340"/>
      <c r="AE6" s="340"/>
      <c r="AF6" s="340"/>
      <c r="AG6" s="340"/>
      <c r="AH6" s="340"/>
      <c r="AI6" s="340"/>
      <c r="AJ6" s="340"/>
      <c r="AK6" s="338" t="s">
        <v>180</v>
      </c>
      <c r="AL6" s="338"/>
      <c r="AM6" s="338"/>
      <c r="AN6" s="338"/>
      <c r="AO6" s="338"/>
      <c r="AP6" s="338"/>
      <c r="AQ6" s="338"/>
      <c r="AR6" s="338"/>
      <c r="AS6" s="338"/>
      <c r="AT6" s="351" t="s">
        <v>154</v>
      </c>
      <c r="AU6" s="351" t="s">
        <v>178</v>
      </c>
    </row>
    <row r="7" spans="1:48" ht="30.75" customHeight="1">
      <c r="B7" s="341"/>
      <c r="C7" s="347"/>
      <c r="D7" s="348"/>
      <c r="E7" s="343"/>
      <c r="F7" s="338" t="s">
        <v>181</v>
      </c>
      <c r="G7" s="338"/>
      <c r="H7" s="338"/>
      <c r="I7" s="338"/>
      <c r="J7" s="338"/>
      <c r="K7" s="338"/>
      <c r="L7" s="338"/>
      <c r="M7" s="338"/>
      <c r="N7" s="338" t="s">
        <v>155</v>
      </c>
      <c r="O7" s="338"/>
      <c r="P7" s="338"/>
      <c r="Q7" s="338"/>
      <c r="R7" s="338"/>
      <c r="S7" s="338"/>
      <c r="T7" s="338" t="s">
        <v>156</v>
      </c>
      <c r="U7" s="338"/>
      <c r="V7" s="338"/>
      <c r="W7" s="338"/>
      <c r="X7" s="338" t="s">
        <v>157</v>
      </c>
      <c r="Y7" s="338"/>
      <c r="Z7" s="338"/>
      <c r="AA7" s="338"/>
      <c r="AB7" s="338"/>
      <c r="AC7" s="339" t="s">
        <v>182</v>
      </c>
      <c r="AD7" s="339"/>
      <c r="AE7" s="339"/>
      <c r="AF7" s="339"/>
      <c r="AG7" s="339"/>
      <c r="AH7" s="339" t="s">
        <v>183</v>
      </c>
      <c r="AI7" s="339"/>
      <c r="AJ7" s="339"/>
      <c r="AK7" s="339" t="s">
        <v>158</v>
      </c>
      <c r="AL7" s="339"/>
      <c r="AM7" s="339"/>
      <c r="AN7" s="339"/>
      <c r="AO7" s="339" t="s">
        <v>159</v>
      </c>
      <c r="AP7" s="339"/>
      <c r="AQ7" s="339"/>
      <c r="AR7" s="339"/>
      <c r="AS7" s="339"/>
      <c r="AT7" s="351"/>
      <c r="AU7" s="351"/>
    </row>
    <row r="8" spans="1:48" ht="190.5" customHeight="1">
      <c r="B8" s="341"/>
      <c r="C8" s="347"/>
      <c r="D8" s="348"/>
      <c r="E8" s="343"/>
      <c r="F8" s="65" t="s">
        <v>160</v>
      </c>
      <c r="G8" s="65" t="s">
        <v>161</v>
      </c>
      <c r="H8" s="65" t="s">
        <v>162</v>
      </c>
      <c r="I8" s="65" t="s">
        <v>163</v>
      </c>
      <c r="J8" s="65" t="s">
        <v>164</v>
      </c>
      <c r="K8" s="65" t="s">
        <v>165</v>
      </c>
      <c r="L8" s="66" t="s">
        <v>166</v>
      </c>
      <c r="M8" s="66" t="s">
        <v>167</v>
      </c>
      <c r="N8" s="65" t="s">
        <v>184</v>
      </c>
      <c r="O8" s="65" t="s">
        <v>168</v>
      </c>
      <c r="P8" s="65" t="s">
        <v>169</v>
      </c>
      <c r="Q8" s="65" t="s">
        <v>185</v>
      </c>
      <c r="R8" s="67" t="s">
        <v>170</v>
      </c>
      <c r="S8" s="66" t="s">
        <v>186</v>
      </c>
      <c r="T8" s="65" t="s">
        <v>187</v>
      </c>
      <c r="U8" s="65" t="s">
        <v>188</v>
      </c>
      <c r="V8" s="65" t="s">
        <v>189</v>
      </c>
      <c r="W8" s="66" t="s">
        <v>171</v>
      </c>
      <c r="X8" s="65" t="s">
        <v>190</v>
      </c>
      <c r="Y8" s="65" t="s">
        <v>191</v>
      </c>
      <c r="Z8" s="65" t="s">
        <v>192</v>
      </c>
      <c r="AA8" s="65" t="s">
        <v>172</v>
      </c>
      <c r="AB8" s="66" t="s">
        <v>193</v>
      </c>
      <c r="AC8" s="65" t="s">
        <v>194</v>
      </c>
      <c r="AD8" s="65" t="s">
        <v>173</v>
      </c>
      <c r="AE8" s="65" t="s">
        <v>195</v>
      </c>
      <c r="AF8" s="67" t="s">
        <v>196</v>
      </c>
      <c r="AG8" s="66" t="s">
        <v>174</v>
      </c>
      <c r="AH8" s="65" t="s">
        <v>175</v>
      </c>
      <c r="AI8" s="65" t="s">
        <v>197</v>
      </c>
      <c r="AJ8" s="66" t="s">
        <v>198</v>
      </c>
      <c r="AK8" s="65" t="s">
        <v>199</v>
      </c>
      <c r="AL8" s="65" t="s">
        <v>200</v>
      </c>
      <c r="AM8" s="65" t="s">
        <v>176</v>
      </c>
      <c r="AN8" s="66" t="s">
        <v>201</v>
      </c>
      <c r="AO8" s="65" t="s">
        <v>202</v>
      </c>
      <c r="AP8" s="65" t="s">
        <v>203</v>
      </c>
      <c r="AQ8" s="65" t="s">
        <v>204</v>
      </c>
      <c r="AR8" s="65" t="s">
        <v>205</v>
      </c>
      <c r="AS8" s="66" t="s">
        <v>177</v>
      </c>
      <c r="AT8" s="351"/>
      <c r="AU8" s="351"/>
    </row>
    <row r="9" spans="1:48" ht="15.75" customHeight="1">
      <c r="B9" s="341"/>
      <c r="C9" s="349"/>
      <c r="D9" s="350"/>
      <c r="E9" s="344"/>
      <c r="F9" s="43">
        <v>1</v>
      </c>
      <c r="G9" s="43">
        <v>2</v>
      </c>
      <c r="H9" s="43">
        <v>3</v>
      </c>
      <c r="I9" s="43">
        <v>4</v>
      </c>
      <c r="J9" s="43">
        <v>5</v>
      </c>
      <c r="K9" s="43">
        <v>6</v>
      </c>
      <c r="L9" s="43">
        <v>7</v>
      </c>
      <c r="M9" s="43">
        <v>8</v>
      </c>
      <c r="N9" s="43">
        <v>9</v>
      </c>
      <c r="O9" s="43">
        <v>10</v>
      </c>
      <c r="P9" s="43">
        <v>11</v>
      </c>
      <c r="Q9" s="43">
        <v>12</v>
      </c>
      <c r="R9" s="43">
        <v>13</v>
      </c>
      <c r="S9" s="43">
        <v>14</v>
      </c>
      <c r="T9" s="43">
        <v>15</v>
      </c>
      <c r="U9" s="43">
        <v>16</v>
      </c>
      <c r="V9" s="43">
        <v>17</v>
      </c>
      <c r="W9" s="43">
        <v>18</v>
      </c>
      <c r="X9" s="43">
        <v>19</v>
      </c>
      <c r="Y9" s="43">
        <v>20</v>
      </c>
      <c r="Z9" s="43">
        <v>21</v>
      </c>
      <c r="AA9" s="43">
        <v>22</v>
      </c>
      <c r="AB9" s="43">
        <v>23</v>
      </c>
      <c r="AC9" s="43">
        <v>24</v>
      </c>
      <c r="AD9" s="43">
        <v>25</v>
      </c>
      <c r="AE9" s="43">
        <v>26</v>
      </c>
      <c r="AF9" s="43">
        <v>27</v>
      </c>
      <c r="AG9" s="43">
        <v>28</v>
      </c>
      <c r="AH9" s="43">
        <v>29</v>
      </c>
      <c r="AI9" s="43">
        <v>30</v>
      </c>
      <c r="AJ9" s="43">
        <v>31</v>
      </c>
      <c r="AK9" s="43">
        <v>32</v>
      </c>
      <c r="AL9" s="43">
        <v>33</v>
      </c>
      <c r="AM9" s="43">
        <v>34</v>
      </c>
      <c r="AN9" s="43">
        <v>35</v>
      </c>
      <c r="AO9" s="43">
        <v>36</v>
      </c>
      <c r="AP9" s="43">
        <v>37</v>
      </c>
      <c r="AQ9" s="43">
        <v>38</v>
      </c>
      <c r="AR9" s="43">
        <v>39</v>
      </c>
      <c r="AS9" s="43">
        <v>40</v>
      </c>
      <c r="AT9" s="351"/>
      <c r="AU9" s="351"/>
    </row>
    <row r="10" spans="1:48" ht="18" customHeight="1">
      <c r="B10" s="330">
        <v>1</v>
      </c>
      <c r="C10" s="332" t="str">
        <f>CONCATENATE('2'!C4,'2'!Q4,'2'!D4,'2'!Q4,'2'!E4)</f>
        <v>રાઠોડ જય શંકરભાઇ</v>
      </c>
      <c r="D10" s="333"/>
      <c r="E10" s="44">
        <v>1</v>
      </c>
      <c r="F10" s="45">
        <v>5</v>
      </c>
      <c r="G10" s="45">
        <v>4</v>
      </c>
      <c r="H10" s="45">
        <v>3</v>
      </c>
      <c r="I10" s="45">
        <v>4</v>
      </c>
      <c r="J10" s="45">
        <v>3</v>
      </c>
      <c r="K10" s="45">
        <v>3</v>
      </c>
      <c r="L10" s="45">
        <v>3</v>
      </c>
      <c r="M10" s="45">
        <v>4</v>
      </c>
      <c r="N10" s="45">
        <v>4</v>
      </c>
      <c r="O10" s="45">
        <v>4</v>
      </c>
      <c r="P10" s="45">
        <v>4</v>
      </c>
      <c r="Q10" s="45">
        <v>4</v>
      </c>
      <c r="R10" s="45">
        <v>5</v>
      </c>
      <c r="S10" s="45">
        <v>5</v>
      </c>
      <c r="T10" s="45">
        <v>5</v>
      </c>
      <c r="U10" s="45">
        <v>5</v>
      </c>
      <c r="V10" s="45">
        <v>5</v>
      </c>
      <c r="W10" s="45">
        <v>5</v>
      </c>
      <c r="X10" s="45">
        <v>4</v>
      </c>
      <c r="Y10" s="45">
        <v>4</v>
      </c>
      <c r="Z10" s="45">
        <v>4</v>
      </c>
      <c r="AA10" s="45">
        <v>4</v>
      </c>
      <c r="AB10" s="45">
        <v>4</v>
      </c>
      <c r="AC10" s="45">
        <v>4</v>
      </c>
      <c r="AD10" s="45">
        <v>4</v>
      </c>
      <c r="AE10" s="45">
        <v>4</v>
      </c>
      <c r="AF10" s="45">
        <v>4</v>
      </c>
      <c r="AG10" s="45">
        <v>4</v>
      </c>
      <c r="AH10" s="45">
        <v>4</v>
      </c>
      <c r="AI10" s="45">
        <v>4</v>
      </c>
      <c r="AJ10" s="45">
        <v>4</v>
      </c>
      <c r="AK10" s="45">
        <v>5</v>
      </c>
      <c r="AL10" s="45">
        <v>5</v>
      </c>
      <c r="AM10" s="45">
        <v>5</v>
      </c>
      <c r="AN10" s="45">
        <v>5</v>
      </c>
      <c r="AO10" s="45">
        <v>5</v>
      </c>
      <c r="AP10" s="45">
        <v>5</v>
      </c>
      <c r="AQ10" s="45">
        <v>5</v>
      </c>
      <c r="AR10" s="45">
        <v>5</v>
      </c>
      <c r="AS10" s="45">
        <v>5</v>
      </c>
      <c r="AT10" s="44">
        <f t="shared" ref="AT10:AT41" si="0">SUM(F10:AS10)</f>
        <v>172</v>
      </c>
      <c r="AU10" s="330">
        <f>ROUNDUP((AT10+AT11)/2,0)</f>
        <v>154</v>
      </c>
    </row>
    <row r="11" spans="1:48" ht="18" customHeight="1">
      <c r="B11" s="331"/>
      <c r="C11" s="334"/>
      <c r="D11" s="335"/>
      <c r="E11" s="44">
        <v>2</v>
      </c>
      <c r="F11" s="45">
        <v>4</v>
      </c>
      <c r="G11" s="45">
        <v>4</v>
      </c>
      <c r="H11" s="45">
        <v>4</v>
      </c>
      <c r="I11" s="45">
        <v>4</v>
      </c>
      <c r="J11" s="45">
        <v>4</v>
      </c>
      <c r="K11" s="45">
        <v>4</v>
      </c>
      <c r="L11" s="45">
        <v>4</v>
      </c>
      <c r="M11" s="45">
        <v>4</v>
      </c>
      <c r="N11" s="45">
        <v>4</v>
      </c>
      <c r="O11" s="45">
        <v>3</v>
      </c>
      <c r="P11" s="45">
        <v>3</v>
      </c>
      <c r="Q11" s="45">
        <v>3</v>
      </c>
      <c r="R11" s="45">
        <v>3</v>
      </c>
      <c r="S11" s="45">
        <v>3</v>
      </c>
      <c r="T11" s="45">
        <v>3</v>
      </c>
      <c r="U11" s="45">
        <v>3</v>
      </c>
      <c r="V11" s="45">
        <v>3</v>
      </c>
      <c r="W11" s="45">
        <v>3</v>
      </c>
      <c r="X11" s="45">
        <v>3</v>
      </c>
      <c r="Y11" s="45">
        <v>5</v>
      </c>
      <c r="Z11" s="45">
        <v>3</v>
      </c>
      <c r="AA11" s="45">
        <v>3</v>
      </c>
      <c r="AB11" s="45">
        <v>3</v>
      </c>
      <c r="AC11" s="45">
        <v>3</v>
      </c>
      <c r="AD11" s="45">
        <v>3</v>
      </c>
      <c r="AE11" s="45">
        <v>3</v>
      </c>
      <c r="AF11" s="45">
        <v>3</v>
      </c>
      <c r="AG11" s="45">
        <v>3</v>
      </c>
      <c r="AH11" s="45">
        <v>2</v>
      </c>
      <c r="AI11" s="45">
        <v>3</v>
      </c>
      <c r="AJ11" s="45">
        <v>3</v>
      </c>
      <c r="AK11" s="45">
        <v>3</v>
      </c>
      <c r="AL11" s="45">
        <v>3</v>
      </c>
      <c r="AM11" s="45">
        <v>3</v>
      </c>
      <c r="AN11" s="45">
        <v>4</v>
      </c>
      <c r="AO11" s="45">
        <v>4</v>
      </c>
      <c r="AP11" s="45">
        <v>4</v>
      </c>
      <c r="AQ11" s="45">
        <v>4</v>
      </c>
      <c r="AR11" s="45">
        <v>4</v>
      </c>
      <c r="AS11" s="45">
        <v>4</v>
      </c>
      <c r="AT11" s="44">
        <f t="shared" si="0"/>
        <v>136</v>
      </c>
      <c r="AU11" s="331"/>
    </row>
    <row r="12" spans="1:48" ht="18" customHeight="1">
      <c r="B12" s="330">
        <v>2</v>
      </c>
      <c r="C12" s="332" t="str">
        <f>CONCATENATE('2'!C5,'2'!Q5,'2'!D5,'2'!Q5,'2'!E5)</f>
        <v>રાઠોડ મનિષ રમેશભાઇ</v>
      </c>
      <c r="D12" s="333"/>
      <c r="E12" s="44">
        <v>1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4">
        <f t="shared" si="0"/>
        <v>0</v>
      </c>
      <c r="AU12" s="330">
        <f>ROUNDUP((AT12+AT13)/2,0)</f>
        <v>0</v>
      </c>
    </row>
    <row r="13" spans="1:48" ht="18" customHeight="1">
      <c r="B13" s="331"/>
      <c r="C13" s="334"/>
      <c r="D13" s="335"/>
      <c r="E13" s="44">
        <v>2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4">
        <f t="shared" si="0"/>
        <v>0</v>
      </c>
      <c r="AU13" s="331"/>
    </row>
    <row r="14" spans="1:48" ht="18" customHeight="1">
      <c r="B14" s="330">
        <v>3</v>
      </c>
      <c r="C14" s="332" t="str">
        <f>CONCATENATE('2'!C6,'2'!Q6,'2'!D6,'2'!Q6,'2'!E6)</f>
        <v>વાઘેલા દિવ્યા સંજયભાઇ</v>
      </c>
      <c r="D14" s="333"/>
      <c r="E14" s="44">
        <v>1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4">
        <f t="shared" si="0"/>
        <v>0</v>
      </c>
      <c r="AU14" s="330">
        <f>ROUNDUP((AT14+AT15)/2,0)</f>
        <v>0</v>
      </c>
    </row>
    <row r="15" spans="1:48" ht="18" customHeight="1">
      <c r="B15" s="331"/>
      <c r="C15" s="334"/>
      <c r="D15" s="335"/>
      <c r="E15" s="44">
        <v>2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4">
        <f t="shared" si="0"/>
        <v>0</v>
      </c>
      <c r="AU15" s="331"/>
    </row>
    <row r="16" spans="1:48" ht="18" customHeight="1">
      <c r="B16" s="330">
        <v>4</v>
      </c>
      <c r="C16" s="332" t="str">
        <f>CONCATENATE('2'!C7,'2'!Q7,'2'!D7,'2'!Q7,'2'!E7)</f>
        <v>રાઠોડ શિયા ચેતનભાઇ</v>
      </c>
      <c r="D16" s="333"/>
      <c r="E16" s="44">
        <v>1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4">
        <f t="shared" si="0"/>
        <v>0</v>
      </c>
      <c r="AU16" s="330">
        <f>ROUNDUP((AT16+AT17)/2,0)</f>
        <v>0</v>
      </c>
    </row>
    <row r="17" spans="2:47" ht="18" customHeight="1">
      <c r="B17" s="331"/>
      <c r="C17" s="334"/>
      <c r="D17" s="335"/>
      <c r="E17" s="44">
        <v>2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4">
        <f t="shared" si="0"/>
        <v>0</v>
      </c>
      <c r="AU17" s="331"/>
    </row>
    <row r="18" spans="2:47" ht="18" customHeight="1">
      <c r="B18" s="330">
        <v>5</v>
      </c>
      <c r="C18" s="332" t="str">
        <f>CONCATENATE('2'!C8,'2'!Q8,'2'!D8,'2'!Q8,'2'!E8)</f>
        <v xml:space="preserve">  </v>
      </c>
      <c r="D18" s="333"/>
      <c r="E18" s="44">
        <v>1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4">
        <f t="shared" si="0"/>
        <v>0</v>
      </c>
      <c r="AU18" s="330">
        <f>ROUNDUP((AT18+AT19)/2,0)</f>
        <v>0</v>
      </c>
    </row>
    <row r="19" spans="2:47" ht="18" customHeight="1">
      <c r="B19" s="331"/>
      <c r="C19" s="334"/>
      <c r="D19" s="335"/>
      <c r="E19" s="44">
        <v>2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4">
        <f t="shared" si="0"/>
        <v>0</v>
      </c>
      <c r="AU19" s="331"/>
    </row>
    <row r="20" spans="2:47" ht="18" customHeight="1">
      <c r="B20" s="330">
        <v>6</v>
      </c>
      <c r="C20" s="332" t="str">
        <f>CONCATENATE('2'!C9,'2'!Q9,'2'!D9,'2'!Q9,'2'!E9)</f>
        <v xml:space="preserve">  </v>
      </c>
      <c r="D20" s="333"/>
      <c r="E20" s="44">
        <v>1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4">
        <f t="shared" si="0"/>
        <v>0</v>
      </c>
      <c r="AU20" s="330">
        <f>ROUNDUP((AT20+AT21)/2,0)</f>
        <v>0</v>
      </c>
    </row>
    <row r="21" spans="2:47" ht="18" customHeight="1">
      <c r="B21" s="331"/>
      <c r="C21" s="334"/>
      <c r="D21" s="335"/>
      <c r="E21" s="44">
        <v>2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4">
        <f t="shared" si="0"/>
        <v>0</v>
      </c>
      <c r="AU21" s="331"/>
    </row>
    <row r="22" spans="2:47" ht="18" customHeight="1">
      <c r="B22" s="330">
        <v>7</v>
      </c>
      <c r="C22" s="332" t="str">
        <f>CONCATENATE('2'!C10,'2'!Q10,'2'!D10,'2'!Q10,'2'!E10)</f>
        <v xml:space="preserve">  </v>
      </c>
      <c r="D22" s="333"/>
      <c r="E22" s="44">
        <v>1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4">
        <f t="shared" si="0"/>
        <v>0</v>
      </c>
      <c r="AU22" s="330">
        <f>ROUNDUP((AT22+AT23)/2,0)</f>
        <v>0</v>
      </c>
    </row>
    <row r="23" spans="2:47" ht="18" customHeight="1">
      <c r="B23" s="331"/>
      <c r="C23" s="334"/>
      <c r="D23" s="335"/>
      <c r="E23" s="44">
        <v>2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4">
        <f t="shared" si="0"/>
        <v>0</v>
      </c>
      <c r="AU23" s="331"/>
    </row>
    <row r="24" spans="2:47" ht="18" customHeight="1">
      <c r="B24" s="330">
        <v>8</v>
      </c>
      <c r="C24" s="332" t="str">
        <f>CONCATENATE('2'!C11,'2'!Q11,'2'!D11,'2'!Q11,'2'!E11)</f>
        <v xml:space="preserve">  </v>
      </c>
      <c r="D24" s="333"/>
      <c r="E24" s="44">
        <v>1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4">
        <f t="shared" si="0"/>
        <v>0</v>
      </c>
      <c r="AU24" s="330">
        <f>ROUNDUP((AT24+AT25)/2,0)</f>
        <v>0</v>
      </c>
    </row>
    <row r="25" spans="2:47" ht="18" customHeight="1">
      <c r="B25" s="331"/>
      <c r="C25" s="334"/>
      <c r="D25" s="335"/>
      <c r="E25" s="44">
        <v>2</v>
      </c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4">
        <f t="shared" si="0"/>
        <v>0</v>
      </c>
      <c r="AU25" s="331"/>
    </row>
    <row r="26" spans="2:47" ht="18" customHeight="1">
      <c r="B26" s="330">
        <v>9</v>
      </c>
      <c r="C26" s="332" t="str">
        <f>CONCATENATE('2'!C12,'2'!Q12,'2'!D12,'2'!Q12,'2'!E12)</f>
        <v xml:space="preserve">  </v>
      </c>
      <c r="D26" s="333"/>
      <c r="E26" s="44">
        <v>1</v>
      </c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4">
        <f t="shared" si="0"/>
        <v>0</v>
      </c>
      <c r="AU26" s="330">
        <f>ROUNDUP((AT26+AT27)/2,0)</f>
        <v>0</v>
      </c>
    </row>
    <row r="27" spans="2:47" ht="18" customHeight="1">
      <c r="B27" s="331"/>
      <c r="C27" s="334"/>
      <c r="D27" s="335"/>
      <c r="E27" s="44">
        <v>2</v>
      </c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4">
        <f t="shared" si="0"/>
        <v>0</v>
      </c>
      <c r="AU27" s="331"/>
    </row>
    <row r="28" spans="2:47" ht="18" customHeight="1">
      <c r="B28" s="330">
        <v>10</v>
      </c>
      <c r="C28" s="332" t="str">
        <f>CONCATENATE('2'!C13,'2'!Q13,'2'!D13,'2'!Q13,'2'!E13)</f>
        <v xml:space="preserve">  </v>
      </c>
      <c r="D28" s="333"/>
      <c r="E28" s="44">
        <v>1</v>
      </c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4">
        <f t="shared" si="0"/>
        <v>0</v>
      </c>
      <c r="AU28" s="330">
        <f>ROUNDUP((AT28+AT29)/2,0)</f>
        <v>0</v>
      </c>
    </row>
    <row r="29" spans="2:47" ht="18" customHeight="1">
      <c r="B29" s="331"/>
      <c r="C29" s="334"/>
      <c r="D29" s="335"/>
      <c r="E29" s="44">
        <v>2</v>
      </c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4">
        <f t="shared" si="0"/>
        <v>0</v>
      </c>
      <c r="AU29" s="331"/>
    </row>
    <row r="30" spans="2:47" ht="18" customHeight="1">
      <c r="B30" s="330">
        <v>11</v>
      </c>
      <c r="C30" s="332" t="str">
        <f>CONCATENATE('2'!C14,'2'!Q14,'2'!D14,'2'!Q14,'2'!E14)</f>
        <v xml:space="preserve">  </v>
      </c>
      <c r="D30" s="333"/>
      <c r="E30" s="44">
        <v>1</v>
      </c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4">
        <f t="shared" si="0"/>
        <v>0</v>
      </c>
      <c r="AU30" s="330">
        <f>ROUNDUP((AT30+AT31)/2,0)</f>
        <v>0</v>
      </c>
    </row>
    <row r="31" spans="2:47" ht="18" customHeight="1">
      <c r="B31" s="331"/>
      <c r="C31" s="334"/>
      <c r="D31" s="335"/>
      <c r="E31" s="44">
        <v>2</v>
      </c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4">
        <f t="shared" si="0"/>
        <v>0</v>
      </c>
      <c r="AU31" s="331"/>
    </row>
    <row r="32" spans="2:47" ht="18" customHeight="1">
      <c r="B32" s="330">
        <v>12</v>
      </c>
      <c r="C32" s="332" t="str">
        <f>CONCATENATE('2'!C15,'2'!Q15,'2'!D15,'2'!Q15,'2'!E15)</f>
        <v xml:space="preserve">  </v>
      </c>
      <c r="D32" s="333"/>
      <c r="E32" s="44">
        <v>1</v>
      </c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4">
        <f t="shared" si="0"/>
        <v>0</v>
      </c>
      <c r="AU32" s="330">
        <f>ROUNDUP((AT32+AT33)/2,0)</f>
        <v>0</v>
      </c>
    </row>
    <row r="33" spans="2:47" ht="18" customHeight="1">
      <c r="B33" s="331"/>
      <c r="C33" s="334"/>
      <c r="D33" s="335"/>
      <c r="E33" s="44">
        <v>2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4">
        <f t="shared" si="0"/>
        <v>0</v>
      </c>
      <c r="AU33" s="331"/>
    </row>
    <row r="34" spans="2:47" ht="18" customHeight="1">
      <c r="B34" s="330">
        <v>13</v>
      </c>
      <c r="C34" s="332" t="str">
        <f>CONCATENATE('2'!C16,'2'!Q16,'2'!D16,'2'!Q16,'2'!E16)</f>
        <v xml:space="preserve">  </v>
      </c>
      <c r="D34" s="333"/>
      <c r="E34" s="44">
        <v>1</v>
      </c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4">
        <f t="shared" si="0"/>
        <v>0</v>
      </c>
      <c r="AU34" s="330">
        <f>ROUNDUP((AT34+AT35)/2,0)</f>
        <v>0</v>
      </c>
    </row>
    <row r="35" spans="2:47" ht="18" customHeight="1">
      <c r="B35" s="331"/>
      <c r="C35" s="334"/>
      <c r="D35" s="335"/>
      <c r="E35" s="44">
        <v>2</v>
      </c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4">
        <f t="shared" si="0"/>
        <v>0</v>
      </c>
      <c r="AU35" s="331"/>
    </row>
    <row r="36" spans="2:47" ht="18" customHeight="1">
      <c r="B36" s="330">
        <v>14</v>
      </c>
      <c r="C36" s="332" t="str">
        <f>CONCATENATE('2'!C17,'2'!Q17,'2'!D17,'2'!Q17,'2'!E17)</f>
        <v xml:space="preserve">  </v>
      </c>
      <c r="D36" s="333"/>
      <c r="E36" s="44">
        <v>1</v>
      </c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4">
        <f t="shared" si="0"/>
        <v>0</v>
      </c>
      <c r="AU36" s="330">
        <f>ROUNDUP((AT36+AT37)/2,0)</f>
        <v>0</v>
      </c>
    </row>
    <row r="37" spans="2:47" ht="18" customHeight="1">
      <c r="B37" s="331"/>
      <c r="C37" s="334"/>
      <c r="D37" s="335"/>
      <c r="E37" s="44">
        <v>2</v>
      </c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4">
        <f t="shared" si="0"/>
        <v>0</v>
      </c>
      <c r="AU37" s="331"/>
    </row>
    <row r="38" spans="2:47" ht="18" customHeight="1">
      <c r="B38" s="330">
        <v>15</v>
      </c>
      <c r="C38" s="332" t="str">
        <f>CONCATENATE('2'!C18,'2'!Q18,'2'!D18,'2'!Q18,'2'!E18)</f>
        <v xml:space="preserve">  </v>
      </c>
      <c r="D38" s="333"/>
      <c r="E38" s="44">
        <v>1</v>
      </c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4">
        <f t="shared" si="0"/>
        <v>0</v>
      </c>
      <c r="AU38" s="330">
        <f>ROUNDUP((AT38+AT39)/2,0)</f>
        <v>0</v>
      </c>
    </row>
    <row r="39" spans="2:47" ht="18" customHeight="1">
      <c r="B39" s="331"/>
      <c r="C39" s="334"/>
      <c r="D39" s="335"/>
      <c r="E39" s="44">
        <v>2</v>
      </c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4">
        <f t="shared" si="0"/>
        <v>0</v>
      </c>
      <c r="AU39" s="331"/>
    </row>
    <row r="40" spans="2:47" ht="18" customHeight="1">
      <c r="B40" s="330">
        <v>16</v>
      </c>
      <c r="C40" s="332" t="str">
        <f>CONCATENATE('2'!C19,'2'!Q19,'2'!D19,'2'!Q19,'2'!E19)</f>
        <v xml:space="preserve">  </v>
      </c>
      <c r="D40" s="333"/>
      <c r="E40" s="44">
        <v>1</v>
      </c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4">
        <f t="shared" si="0"/>
        <v>0</v>
      </c>
      <c r="AU40" s="330">
        <f>ROUNDUP((AT40+AT41)/2,0)</f>
        <v>0</v>
      </c>
    </row>
    <row r="41" spans="2:47" ht="18" customHeight="1">
      <c r="B41" s="331"/>
      <c r="C41" s="334"/>
      <c r="D41" s="335"/>
      <c r="E41" s="44">
        <v>2</v>
      </c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4">
        <f t="shared" si="0"/>
        <v>0</v>
      </c>
      <c r="AU41" s="331"/>
    </row>
    <row r="42" spans="2:47" ht="18" customHeight="1">
      <c r="B42" s="330">
        <v>17</v>
      </c>
      <c r="C42" s="332" t="str">
        <f>CONCATENATE('2'!C20,'2'!Q20,'2'!D20,'2'!Q20,'2'!E20)</f>
        <v xml:space="preserve">  </v>
      </c>
      <c r="D42" s="333"/>
      <c r="E42" s="44">
        <v>1</v>
      </c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4">
        <f t="shared" ref="AT42:AT73" si="1">SUM(F42:AS42)</f>
        <v>0</v>
      </c>
      <c r="AU42" s="330">
        <f>ROUNDUP((AT42+AT43)/2,0)</f>
        <v>0</v>
      </c>
    </row>
    <row r="43" spans="2:47" ht="18" customHeight="1">
      <c r="B43" s="331"/>
      <c r="C43" s="334"/>
      <c r="D43" s="335"/>
      <c r="E43" s="44">
        <v>2</v>
      </c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4">
        <f t="shared" si="1"/>
        <v>0</v>
      </c>
      <c r="AU43" s="331"/>
    </row>
    <row r="44" spans="2:47" ht="18" customHeight="1">
      <c r="B44" s="330">
        <v>18</v>
      </c>
      <c r="C44" s="332" t="str">
        <f>CONCATENATE('2'!C21,'2'!Q21,'2'!D21,'2'!Q21,'2'!E21)</f>
        <v xml:space="preserve">  </v>
      </c>
      <c r="D44" s="333"/>
      <c r="E44" s="44">
        <v>1</v>
      </c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4">
        <f t="shared" si="1"/>
        <v>0</v>
      </c>
      <c r="AU44" s="330">
        <f>ROUNDUP((AT44+AT45)/2,0)</f>
        <v>0</v>
      </c>
    </row>
    <row r="45" spans="2:47" ht="18" customHeight="1">
      <c r="B45" s="331"/>
      <c r="C45" s="334"/>
      <c r="D45" s="335"/>
      <c r="E45" s="44">
        <v>2</v>
      </c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4">
        <f t="shared" si="1"/>
        <v>0</v>
      </c>
      <c r="AU45" s="331"/>
    </row>
    <row r="46" spans="2:47" ht="18" customHeight="1">
      <c r="B46" s="330">
        <v>19</v>
      </c>
      <c r="C46" s="332" t="str">
        <f>CONCATENATE('2'!C22,'2'!Q22,'2'!D22,'2'!Q22,'2'!E22)</f>
        <v xml:space="preserve">  </v>
      </c>
      <c r="D46" s="333"/>
      <c r="E46" s="44">
        <v>1</v>
      </c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4">
        <f t="shared" si="1"/>
        <v>0</v>
      </c>
      <c r="AU46" s="330">
        <f>ROUNDUP((AT46+AT47)/2,0)</f>
        <v>0</v>
      </c>
    </row>
    <row r="47" spans="2:47" ht="18" customHeight="1">
      <c r="B47" s="331"/>
      <c r="C47" s="334"/>
      <c r="D47" s="335"/>
      <c r="E47" s="44">
        <v>2</v>
      </c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4">
        <f t="shared" si="1"/>
        <v>0</v>
      </c>
      <c r="AU47" s="331"/>
    </row>
    <row r="48" spans="2:47" ht="18" customHeight="1">
      <c r="B48" s="330">
        <v>20</v>
      </c>
      <c r="C48" s="332" t="str">
        <f>CONCATENATE('2'!C23,'2'!Q23,'2'!D23,'2'!Q23,'2'!E23)</f>
        <v xml:space="preserve">  </v>
      </c>
      <c r="D48" s="333"/>
      <c r="E48" s="44">
        <v>1</v>
      </c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4">
        <f t="shared" si="1"/>
        <v>0</v>
      </c>
      <c r="AU48" s="330">
        <f>ROUNDUP((AT48+AT49)/2,0)</f>
        <v>0</v>
      </c>
    </row>
    <row r="49" spans="2:47" ht="18" customHeight="1">
      <c r="B49" s="331"/>
      <c r="C49" s="334"/>
      <c r="D49" s="335"/>
      <c r="E49" s="44">
        <v>2</v>
      </c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4">
        <f t="shared" si="1"/>
        <v>0</v>
      </c>
      <c r="AU49" s="331"/>
    </row>
    <row r="50" spans="2:47" ht="18" customHeight="1">
      <c r="B50" s="330">
        <v>21</v>
      </c>
      <c r="C50" s="332" t="str">
        <f>CONCATENATE('2'!C24,'2'!Q24,'2'!D24,'2'!Q24,'2'!E24)</f>
        <v xml:space="preserve">  </v>
      </c>
      <c r="D50" s="333"/>
      <c r="E50" s="44">
        <v>1</v>
      </c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4">
        <f t="shared" si="1"/>
        <v>0</v>
      </c>
      <c r="AU50" s="330">
        <f>ROUNDUP((AT50+AT51)/2,0)</f>
        <v>0</v>
      </c>
    </row>
    <row r="51" spans="2:47" ht="18" customHeight="1">
      <c r="B51" s="331"/>
      <c r="C51" s="334"/>
      <c r="D51" s="335"/>
      <c r="E51" s="44">
        <v>2</v>
      </c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4">
        <f t="shared" si="1"/>
        <v>0</v>
      </c>
      <c r="AU51" s="331"/>
    </row>
    <row r="52" spans="2:47" ht="18" customHeight="1">
      <c r="B52" s="330">
        <v>22</v>
      </c>
      <c r="C52" s="332" t="str">
        <f>CONCATENATE('2'!C25,'2'!Q25,'2'!D25,'2'!Q25,'2'!E25)</f>
        <v xml:space="preserve">  </v>
      </c>
      <c r="D52" s="333"/>
      <c r="E52" s="44">
        <v>1</v>
      </c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4">
        <f t="shared" si="1"/>
        <v>0</v>
      </c>
      <c r="AU52" s="330">
        <f>ROUNDUP((AT52+AT53)/2,0)</f>
        <v>0</v>
      </c>
    </row>
    <row r="53" spans="2:47" ht="18" customHeight="1">
      <c r="B53" s="331"/>
      <c r="C53" s="334"/>
      <c r="D53" s="335"/>
      <c r="E53" s="44">
        <v>2</v>
      </c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4">
        <f t="shared" si="1"/>
        <v>0</v>
      </c>
      <c r="AU53" s="331"/>
    </row>
    <row r="54" spans="2:47" ht="18" customHeight="1">
      <c r="B54" s="330">
        <v>23</v>
      </c>
      <c r="C54" s="332" t="str">
        <f>CONCATENATE('2'!C26,'2'!Q26,'2'!D26,'2'!Q26,'2'!E26)</f>
        <v xml:space="preserve">  </v>
      </c>
      <c r="D54" s="333"/>
      <c r="E54" s="44">
        <v>1</v>
      </c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4">
        <f t="shared" si="1"/>
        <v>0</v>
      </c>
      <c r="AU54" s="330">
        <f>ROUNDUP((AT54+AT55)/2,0)</f>
        <v>0</v>
      </c>
    </row>
    <row r="55" spans="2:47" ht="18" customHeight="1">
      <c r="B55" s="331"/>
      <c r="C55" s="334"/>
      <c r="D55" s="335"/>
      <c r="E55" s="44">
        <v>2</v>
      </c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4">
        <f t="shared" si="1"/>
        <v>0</v>
      </c>
      <c r="AU55" s="331"/>
    </row>
    <row r="56" spans="2:47" ht="18" customHeight="1">
      <c r="B56" s="330">
        <v>24</v>
      </c>
      <c r="C56" s="332" t="str">
        <f>CONCATENATE('2'!C27,'2'!Q27,'2'!D27,'2'!Q27,'2'!E27)</f>
        <v xml:space="preserve">  </v>
      </c>
      <c r="D56" s="333"/>
      <c r="E56" s="44">
        <v>1</v>
      </c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4">
        <f t="shared" si="1"/>
        <v>0</v>
      </c>
      <c r="AU56" s="330">
        <f>ROUNDUP((AT56+AT57)/2,0)</f>
        <v>0</v>
      </c>
    </row>
    <row r="57" spans="2:47" ht="18" customHeight="1">
      <c r="B57" s="331"/>
      <c r="C57" s="334"/>
      <c r="D57" s="335"/>
      <c r="E57" s="44">
        <v>2</v>
      </c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4">
        <f t="shared" si="1"/>
        <v>0</v>
      </c>
      <c r="AU57" s="331"/>
    </row>
    <row r="58" spans="2:47" ht="18" customHeight="1">
      <c r="B58" s="330">
        <v>25</v>
      </c>
      <c r="C58" s="332" t="str">
        <f>CONCATENATE('2'!C28,'2'!Q28,'2'!D28,'2'!Q28,'2'!E28)</f>
        <v xml:space="preserve">  </v>
      </c>
      <c r="D58" s="333"/>
      <c r="E58" s="44">
        <v>1</v>
      </c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4">
        <f t="shared" si="1"/>
        <v>0</v>
      </c>
      <c r="AU58" s="330">
        <f>ROUNDUP((AT58+AT59)/2,0)</f>
        <v>0</v>
      </c>
    </row>
    <row r="59" spans="2:47" ht="18" customHeight="1">
      <c r="B59" s="331"/>
      <c r="C59" s="334"/>
      <c r="D59" s="335"/>
      <c r="E59" s="44">
        <v>2</v>
      </c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4">
        <f t="shared" si="1"/>
        <v>0</v>
      </c>
      <c r="AU59" s="331"/>
    </row>
    <row r="60" spans="2:47" ht="18" customHeight="1">
      <c r="B60" s="330">
        <v>26</v>
      </c>
      <c r="C60" s="332" t="str">
        <f>CONCATENATE('2'!C29,'2'!Q29,'2'!D29,'2'!Q29,'2'!E29)</f>
        <v xml:space="preserve">  </v>
      </c>
      <c r="D60" s="333"/>
      <c r="E60" s="44">
        <v>1</v>
      </c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4">
        <f t="shared" si="1"/>
        <v>0</v>
      </c>
      <c r="AU60" s="330">
        <f>ROUNDUP((AT60+AT61)/2,0)</f>
        <v>0</v>
      </c>
    </row>
    <row r="61" spans="2:47" ht="18" customHeight="1">
      <c r="B61" s="331"/>
      <c r="C61" s="334"/>
      <c r="D61" s="335"/>
      <c r="E61" s="44">
        <v>2</v>
      </c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4">
        <f t="shared" si="1"/>
        <v>0</v>
      </c>
      <c r="AU61" s="331"/>
    </row>
    <row r="62" spans="2:47" ht="18" customHeight="1">
      <c r="B62" s="330">
        <v>27</v>
      </c>
      <c r="C62" s="332" t="str">
        <f>CONCATENATE('2'!C30,'2'!Q30,'2'!D30,'2'!Q30,'2'!E30)</f>
        <v xml:space="preserve">  </v>
      </c>
      <c r="D62" s="333"/>
      <c r="E62" s="44">
        <v>1</v>
      </c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4">
        <f t="shared" si="1"/>
        <v>0</v>
      </c>
      <c r="AU62" s="330">
        <f>ROUNDUP((AT62+AT63)/2,0)</f>
        <v>0</v>
      </c>
    </row>
    <row r="63" spans="2:47" ht="18" customHeight="1">
      <c r="B63" s="331"/>
      <c r="C63" s="334"/>
      <c r="D63" s="335"/>
      <c r="E63" s="44">
        <v>2</v>
      </c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4">
        <f t="shared" si="1"/>
        <v>0</v>
      </c>
      <c r="AU63" s="331"/>
    </row>
    <row r="64" spans="2:47" ht="18" customHeight="1">
      <c r="B64" s="330">
        <v>28</v>
      </c>
      <c r="C64" s="332" t="str">
        <f>CONCATENATE('2'!C31,'2'!Q31,'2'!D31,'2'!Q31,'2'!E31)</f>
        <v xml:space="preserve">  </v>
      </c>
      <c r="D64" s="333"/>
      <c r="E64" s="44">
        <v>1</v>
      </c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4">
        <f t="shared" si="1"/>
        <v>0</v>
      </c>
      <c r="AU64" s="330">
        <f>ROUNDUP((AT64+AT65)/2,0)</f>
        <v>0</v>
      </c>
    </row>
    <row r="65" spans="2:47" ht="18" customHeight="1">
      <c r="B65" s="331"/>
      <c r="C65" s="334"/>
      <c r="D65" s="335"/>
      <c r="E65" s="44">
        <v>2</v>
      </c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4">
        <f t="shared" si="1"/>
        <v>0</v>
      </c>
      <c r="AU65" s="331"/>
    </row>
    <row r="66" spans="2:47" ht="18" customHeight="1">
      <c r="B66" s="330">
        <v>29</v>
      </c>
      <c r="C66" s="332" t="str">
        <f>CONCATENATE('2'!C32,'2'!Q32,'2'!D32,'2'!Q32,'2'!E32)</f>
        <v xml:space="preserve">  </v>
      </c>
      <c r="D66" s="333"/>
      <c r="E66" s="44">
        <v>1</v>
      </c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4">
        <f t="shared" si="1"/>
        <v>0</v>
      </c>
      <c r="AU66" s="330">
        <f>ROUNDUP((AT66+AT67)/2,0)</f>
        <v>0</v>
      </c>
    </row>
    <row r="67" spans="2:47" ht="18" customHeight="1">
      <c r="B67" s="331"/>
      <c r="C67" s="334"/>
      <c r="D67" s="335"/>
      <c r="E67" s="44">
        <v>2</v>
      </c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4">
        <f t="shared" si="1"/>
        <v>0</v>
      </c>
      <c r="AU67" s="331"/>
    </row>
    <row r="68" spans="2:47" ht="18" customHeight="1">
      <c r="B68" s="330">
        <v>30</v>
      </c>
      <c r="C68" s="332" t="str">
        <f>CONCATENATE('2'!C33,'2'!Q33,'2'!D33,'2'!Q33,'2'!E33)</f>
        <v xml:space="preserve">  </v>
      </c>
      <c r="D68" s="333"/>
      <c r="E68" s="44">
        <v>1</v>
      </c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4">
        <f t="shared" si="1"/>
        <v>0</v>
      </c>
      <c r="AU68" s="330">
        <f>ROUNDUP((AT68+AT69)/2,0)</f>
        <v>0</v>
      </c>
    </row>
    <row r="69" spans="2:47" ht="18" customHeight="1">
      <c r="B69" s="331"/>
      <c r="C69" s="334"/>
      <c r="D69" s="335"/>
      <c r="E69" s="44">
        <v>2</v>
      </c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4">
        <f t="shared" si="1"/>
        <v>0</v>
      </c>
      <c r="AU69" s="331"/>
    </row>
    <row r="70" spans="2:47" ht="18" customHeight="1">
      <c r="B70" s="330">
        <v>31</v>
      </c>
      <c r="C70" s="332" t="str">
        <f>CONCATENATE('2'!C34,'2'!Q34,'2'!D34,'2'!Q34,'2'!E34)</f>
        <v xml:space="preserve">  </v>
      </c>
      <c r="D70" s="333"/>
      <c r="E70" s="44">
        <v>1</v>
      </c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4">
        <f t="shared" si="1"/>
        <v>0</v>
      </c>
      <c r="AU70" s="330">
        <f>ROUNDUP((AT70+AT71)/2,0)</f>
        <v>0</v>
      </c>
    </row>
    <row r="71" spans="2:47" ht="18" customHeight="1">
      <c r="B71" s="331"/>
      <c r="C71" s="334"/>
      <c r="D71" s="335"/>
      <c r="E71" s="44">
        <v>2</v>
      </c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4">
        <f t="shared" si="1"/>
        <v>0</v>
      </c>
      <c r="AU71" s="331"/>
    </row>
    <row r="72" spans="2:47" ht="18" customHeight="1">
      <c r="B72" s="330">
        <v>32</v>
      </c>
      <c r="C72" s="332" t="str">
        <f>CONCATENATE('2'!C35,'2'!Q35,'2'!D35,'2'!Q35,'2'!E35)</f>
        <v xml:space="preserve">  </v>
      </c>
      <c r="D72" s="333"/>
      <c r="E72" s="44">
        <v>1</v>
      </c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4">
        <f t="shared" si="1"/>
        <v>0</v>
      </c>
      <c r="AU72" s="330">
        <f>ROUNDUP((AT72+AT73)/2,0)</f>
        <v>0</v>
      </c>
    </row>
    <row r="73" spans="2:47" ht="18" customHeight="1">
      <c r="B73" s="331"/>
      <c r="C73" s="334"/>
      <c r="D73" s="335"/>
      <c r="E73" s="44">
        <v>2</v>
      </c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4">
        <f t="shared" si="1"/>
        <v>0</v>
      </c>
      <c r="AU73" s="331"/>
    </row>
    <row r="74" spans="2:47" ht="18" customHeight="1">
      <c r="B74" s="330">
        <v>33</v>
      </c>
      <c r="C74" s="332" t="str">
        <f>CONCATENATE('2'!C36,'2'!Q36,'2'!D36,'2'!Q36,'2'!E36)</f>
        <v xml:space="preserve">  </v>
      </c>
      <c r="D74" s="333"/>
      <c r="E74" s="44">
        <v>1</v>
      </c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4">
        <f t="shared" ref="AT74:AT105" si="2">SUM(F74:AS74)</f>
        <v>0</v>
      </c>
      <c r="AU74" s="330">
        <f>ROUNDUP((AT74+AT75)/2,0)</f>
        <v>0</v>
      </c>
    </row>
    <row r="75" spans="2:47" ht="18" customHeight="1">
      <c r="B75" s="331"/>
      <c r="C75" s="334"/>
      <c r="D75" s="335"/>
      <c r="E75" s="44">
        <v>2</v>
      </c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4">
        <f t="shared" si="2"/>
        <v>0</v>
      </c>
      <c r="AU75" s="331"/>
    </row>
    <row r="76" spans="2:47" ht="18" customHeight="1">
      <c r="B76" s="330">
        <v>34</v>
      </c>
      <c r="C76" s="332" t="str">
        <f>CONCATENATE('2'!C37,'2'!Q37,'2'!D37,'2'!Q37,'2'!E37)</f>
        <v xml:space="preserve">  </v>
      </c>
      <c r="D76" s="333"/>
      <c r="E76" s="44">
        <v>1</v>
      </c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4">
        <f t="shared" si="2"/>
        <v>0</v>
      </c>
      <c r="AU76" s="330">
        <f>ROUNDUP((AT76+AT77)/2,0)</f>
        <v>0</v>
      </c>
    </row>
    <row r="77" spans="2:47" ht="18" customHeight="1">
      <c r="B77" s="331"/>
      <c r="C77" s="334"/>
      <c r="D77" s="335"/>
      <c r="E77" s="44">
        <v>2</v>
      </c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4">
        <f t="shared" si="2"/>
        <v>0</v>
      </c>
      <c r="AU77" s="331"/>
    </row>
    <row r="78" spans="2:47" ht="18" customHeight="1">
      <c r="B78" s="330">
        <v>35</v>
      </c>
      <c r="C78" s="332" t="str">
        <f>CONCATENATE('2'!C38,'2'!Q38,'2'!D38,'2'!Q38,'2'!E38)</f>
        <v xml:space="preserve">  </v>
      </c>
      <c r="D78" s="333"/>
      <c r="E78" s="44">
        <v>1</v>
      </c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4">
        <f t="shared" si="2"/>
        <v>0</v>
      </c>
      <c r="AU78" s="330">
        <f>ROUNDUP((AT78+AT79)/2,0)</f>
        <v>0</v>
      </c>
    </row>
    <row r="79" spans="2:47" ht="18" customHeight="1">
      <c r="B79" s="331"/>
      <c r="C79" s="334"/>
      <c r="D79" s="335"/>
      <c r="E79" s="44">
        <v>2</v>
      </c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4">
        <f t="shared" si="2"/>
        <v>0</v>
      </c>
      <c r="AU79" s="331"/>
    </row>
    <row r="80" spans="2:47" ht="18" customHeight="1">
      <c r="B80" s="330">
        <v>36</v>
      </c>
      <c r="C80" s="332" t="str">
        <f>CONCATENATE('2'!C39,'2'!Q39,'2'!D39,'2'!Q39,'2'!E39)</f>
        <v xml:space="preserve">  </v>
      </c>
      <c r="D80" s="333"/>
      <c r="E80" s="44">
        <v>1</v>
      </c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4">
        <f t="shared" si="2"/>
        <v>0</v>
      </c>
      <c r="AU80" s="330">
        <f>ROUNDUP((AT80+AT81)/2,0)</f>
        <v>0</v>
      </c>
    </row>
    <row r="81" spans="2:47" ht="18" customHeight="1">
      <c r="B81" s="331"/>
      <c r="C81" s="334"/>
      <c r="D81" s="335"/>
      <c r="E81" s="44">
        <v>2</v>
      </c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4">
        <f t="shared" si="2"/>
        <v>0</v>
      </c>
      <c r="AU81" s="331"/>
    </row>
    <row r="82" spans="2:47" ht="18" customHeight="1">
      <c r="B82" s="330">
        <v>37</v>
      </c>
      <c r="C82" s="332" t="str">
        <f>CONCATENATE('2'!C40,'2'!Q40,'2'!D40,'2'!Q40,'2'!E40)</f>
        <v xml:space="preserve">  </v>
      </c>
      <c r="D82" s="333"/>
      <c r="E82" s="44">
        <v>1</v>
      </c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4">
        <f t="shared" si="2"/>
        <v>0</v>
      </c>
      <c r="AU82" s="330">
        <f>ROUNDUP((AT82+AT83)/2,0)</f>
        <v>0</v>
      </c>
    </row>
    <row r="83" spans="2:47" ht="18" customHeight="1">
      <c r="B83" s="331"/>
      <c r="C83" s="334"/>
      <c r="D83" s="335"/>
      <c r="E83" s="44">
        <v>2</v>
      </c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4">
        <f t="shared" si="2"/>
        <v>0</v>
      </c>
      <c r="AU83" s="331"/>
    </row>
    <row r="84" spans="2:47" ht="18" customHeight="1">
      <c r="B84" s="330">
        <v>38</v>
      </c>
      <c r="C84" s="332" t="str">
        <f>CONCATENATE('2'!C41,'2'!Q41,'2'!D41,'2'!Q41,'2'!E41)</f>
        <v xml:space="preserve">  </v>
      </c>
      <c r="D84" s="333"/>
      <c r="E84" s="44">
        <v>1</v>
      </c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4">
        <f t="shared" si="2"/>
        <v>0</v>
      </c>
      <c r="AU84" s="330">
        <f>ROUNDUP((AT84+AT85)/2,0)</f>
        <v>0</v>
      </c>
    </row>
    <row r="85" spans="2:47" ht="18" customHeight="1">
      <c r="B85" s="331"/>
      <c r="C85" s="334"/>
      <c r="D85" s="335"/>
      <c r="E85" s="44">
        <v>2</v>
      </c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4">
        <f t="shared" si="2"/>
        <v>0</v>
      </c>
      <c r="AU85" s="331"/>
    </row>
    <row r="86" spans="2:47" ht="18" customHeight="1">
      <c r="B86" s="330">
        <v>39</v>
      </c>
      <c r="C86" s="332" t="str">
        <f>CONCATENATE('2'!C42,'2'!Q42,'2'!D42,'2'!Q42,'2'!E42)</f>
        <v xml:space="preserve">  </v>
      </c>
      <c r="D86" s="333"/>
      <c r="E86" s="44">
        <v>1</v>
      </c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4">
        <f t="shared" si="2"/>
        <v>0</v>
      </c>
      <c r="AU86" s="330">
        <f>ROUNDUP((AT86+AT87)/2,0)</f>
        <v>0</v>
      </c>
    </row>
    <row r="87" spans="2:47" ht="18" customHeight="1">
      <c r="B87" s="331"/>
      <c r="C87" s="334"/>
      <c r="D87" s="335"/>
      <c r="E87" s="44">
        <v>2</v>
      </c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4">
        <f t="shared" si="2"/>
        <v>0</v>
      </c>
      <c r="AU87" s="331"/>
    </row>
    <row r="88" spans="2:47" ht="18" customHeight="1">
      <c r="B88" s="330">
        <v>40</v>
      </c>
      <c r="C88" s="332" t="str">
        <f>CONCATENATE('2'!C43,'2'!Q43,'2'!D43,'2'!Q43,'2'!E43)</f>
        <v xml:space="preserve">  </v>
      </c>
      <c r="D88" s="333"/>
      <c r="E88" s="44">
        <v>1</v>
      </c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4">
        <f t="shared" si="2"/>
        <v>0</v>
      </c>
      <c r="AU88" s="330">
        <f>ROUNDUP((AT88+AT89)/2,0)</f>
        <v>0</v>
      </c>
    </row>
    <row r="89" spans="2:47" ht="18" customHeight="1">
      <c r="B89" s="331"/>
      <c r="C89" s="334"/>
      <c r="D89" s="335"/>
      <c r="E89" s="44">
        <v>2</v>
      </c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4">
        <f t="shared" si="2"/>
        <v>0</v>
      </c>
      <c r="AU89" s="331"/>
    </row>
    <row r="90" spans="2:47" ht="18" customHeight="1">
      <c r="B90" s="330">
        <v>41</v>
      </c>
      <c r="C90" s="332" t="str">
        <f>CONCATENATE('2'!C44,'2'!Q44,'2'!D44,'2'!Q44,'2'!E44)</f>
        <v xml:space="preserve">  </v>
      </c>
      <c r="D90" s="333"/>
      <c r="E90" s="44">
        <v>1</v>
      </c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4">
        <f t="shared" si="2"/>
        <v>0</v>
      </c>
      <c r="AU90" s="330">
        <f>ROUNDUP((AT90+AT91)/2,0)</f>
        <v>0</v>
      </c>
    </row>
    <row r="91" spans="2:47" ht="18" customHeight="1">
      <c r="B91" s="331"/>
      <c r="C91" s="334"/>
      <c r="D91" s="335"/>
      <c r="E91" s="44">
        <v>2</v>
      </c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4">
        <f t="shared" si="2"/>
        <v>0</v>
      </c>
      <c r="AU91" s="331"/>
    </row>
    <row r="92" spans="2:47" ht="18" customHeight="1">
      <c r="B92" s="330">
        <v>42</v>
      </c>
      <c r="C92" s="332" t="str">
        <f>CONCATENATE('2'!C45,'2'!Q45,'2'!D45,'2'!Q45,'2'!E45)</f>
        <v xml:space="preserve">  </v>
      </c>
      <c r="D92" s="333"/>
      <c r="E92" s="44">
        <v>1</v>
      </c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4">
        <f t="shared" si="2"/>
        <v>0</v>
      </c>
      <c r="AU92" s="330">
        <f>ROUNDUP((AT92+AT93)/2,0)</f>
        <v>0</v>
      </c>
    </row>
    <row r="93" spans="2:47" ht="18" customHeight="1">
      <c r="B93" s="331"/>
      <c r="C93" s="334"/>
      <c r="D93" s="335"/>
      <c r="E93" s="44">
        <v>2</v>
      </c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4">
        <f t="shared" si="2"/>
        <v>0</v>
      </c>
      <c r="AU93" s="331"/>
    </row>
    <row r="94" spans="2:47" ht="18" customHeight="1">
      <c r="B94" s="330">
        <v>43</v>
      </c>
      <c r="C94" s="332" t="str">
        <f>CONCATENATE('2'!C46,'2'!Q46,'2'!D46,'2'!Q46,'2'!E46)</f>
        <v xml:space="preserve">  </v>
      </c>
      <c r="D94" s="333"/>
      <c r="E94" s="44">
        <v>1</v>
      </c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4">
        <f t="shared" si="2"/>
        <v>0</v>
      </c>
      <c r="AU94" s="330">
        <f>ROUNDUP((AT94+AT95)/2,0)</f>
        <v>0</v>
      </c>
    </row>
    <row r="95" spans="2:47" ht="18" customHeight="1">
      <c r="B95" s="331"/>
      <c r="C95" s="334"/>
      <c r="D95" s="335"/>
      <c r="E95" s="44">
        <v>2</v>
      </c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4">
        <f t="shared" si="2"/>
        <v>0</v>
      </c>
      <c r="AU95" s="331"/>
    </row>
    <row r="96" spans="2:47" ht="18" customHeight="1">
      <c r="B96" s="330">
        <v>44</v>
      </c>
      <c r="C96" s="332" t="str">
        <f>CONCATENATE('2'!C47,'2'!Q47,'2'!D47,'2'!Q47,'2'!E47)</f>
        <v xml:space="preserve">  </v>
      </c>
      <c r="D96" s="333"/>
      <c r="E96" s="44">
        <v>1</v>
      </c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4">
        <f t="shared" si="2"/>
        <v>0</v>
      </c>
      <c r="AU96" s="330">
        <f>ROUNDUP((AT96+AT97)/2,0)</f>
        <v>0</v>
      </c>
    </row>
    <row r="97" spans="2:47" ht="18" customHeight="1">
      <c r="B97" s="331"/>
      <c r="C97" s="334"/>
      <c r="D97" s="335"/>
      <c r="E97" s="44">
        <v>2</v>
      </c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4">
        <f t="shared" si="2"/>
        <v>0</v>
      </c>
      <c r="AU97" s="331"/>
    </row>
    <row r="98" spans="2:47" ht="18" customHeight="1">
      <c r="B98" s="330">
        <v>45</v>
      </c>
      <c r="C98" s="332" t="str">
        <f>CONCATENATE('2'!C48,'2'!Q48,'2'!D48,'2'!Q48,'2'!E48)</f>
        <v xml:space="preserve">  </v>
      </c>
      <c r="D98" s="333"/>
      <c r="E98" s="44">
        <v>1</v>
      </c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4">
        <f t="shared" si="2"/>
        <v>0</v>
      </c>
      <c r="AU98" s="330">
        <f>ROUNDUP((AT98+AT99)/2,0)</f>
        <v>0</v>
      </c>
    </row>
    <row r="99" spans="2:47" ht="18" customHeight="1">
      <c r="B99" s="331"/>
      <c r="C99" s="334"/>
      <c r="D99" s="335"/>
      <c r="E99" s="44">
        <v>2</v>
      </c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4">
        <f t="shared" si="2"/>
        <v>0</v>
      </c>
      <c r="AU99" s="331"/>
    </row>
    <row r="100" spans="2:47" ht="18" customHeight="1">
      <c r="B100" s="330">
        <v>46</v>
      </c>
      <c r="C100" s="332" t="str">
        <f>CONCATENATE('2'!C49,'2'!Q49,'2'!D49,'2'!Q49,'2'!E49)</f>
        <v xml:space="preserve">  </v>
      </c>
      <c r="D100" s="333"/>
      <c r="E100" s="44">
        <v>1</v>
      </c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4">
        <f t="shared" si="2"/>
        <v>0</v>
      </c>
      <c r="AU100" s="330">
        <f>ROUNDUP((AT100+AT101)/2,0)</f>
        <v>0</v>
      </c>
    </row>
    <row r="101" spans="2:47" ht="18" customHeight="1">
      <c r="B101" s="331"/>
      <c r="C101" s="334"/>
      <c r="D101" s="335"/>
      <c r="E101" s="44">
        <v>2</v>
      </c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4">
        <f t="shared" si="2"/>
        <v>0</v>
      </c>
      <c r="AU101" s="331"/>
    </row>
    <row r="102" spans="2:47" ht="18" customHeight="1">
      <c r="B102" s="330">
        <v>47</v>
      </c>
      <c r="C102" s="332" t="str">
        <f>CONCATENATE('2'!C50,'2'!Q50,'2'!D50,'2'!Q50,'2'!E50)</f>
        <v xml:space="preserve">  </v>
      </c>
      <c r="D102" s="333"/>
      <c r="E102" s="44">
        <v>1</v>
      </c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4">
        <f t="shared" si="2"/>
        <v>0</v>
      </c>
      <c r="AU102" s="330">
        <f>ROUNDUP((AT102+AT103)/2,0)</f>
        <v>0</v>
      </c>
    </row>
    <row r="103" spans="2:47" ht="18" customHeight="1">
      <c r="B103" s="331"/>
      <c r="C103" s="334"/>
      <c r="D103" s="335"/>
      <c r="E103" s="44">
        <v>2</v>
      </c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4">
        <f t="shared" si="2"/>
        <v>0</v>
      </c>
      <c r="AU103" s="331"/>
    </row>
    <row r="104" spans="2:47" ht="18" customHeight="1">
      <c r="B104" s="330">
        <v>48</v>
      </c>
      <c r="C104" s="332" t="str">
        <f>CONCATENATE('2'!C51,'2'!Q51,'2'!D51,'2'!Q51,'2'!E51)</f>
        <v xml:space="preserve">  </v>
      </c>
      <c r="D104" s="333"/>
      <c r="E104" s="44">
        <v>1</v>
      </c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4">
        <f t="shared" si="2"/>
        <v>0</v>
      </c>
      <c r="AU104" s="330">
        <f>ROUNDUP((AT104+AT105)/2,0)</f>
        <v>0</v>
      </c>
    </row>
    <row r="105" spans="2:47" ht="18" customHeight="1">
      <c r="B105" s="331"/>
      <c r="C105" s="334"/>
      <c r="D105" s="335"/>
      <c r="E105" s="44">
        <v>2</v>
      </c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4">
        <f t="shared" si="2"/>
        <v>0</v>
      </c>
      <c r="AU105" s="331"/>
    </row>
    <row r="106" spans="2:47" ht="18" customHeight="1">
      <c r="B106" s="330">
        <v>49</v>
      </c>
      <c r="C106" s="332" t="str">
        <f>CONCATENATE('2'!C52,'2'!Q52,'2'!D52,'2'!Q52,'2'!E52)</f>
        <v xml:space="preserve">  </v>
      </c>
      <c r="D106" s="333"/>
      <c r="E106" s="44">
        <v>1</v>
      </c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4">
        <f t="shared" ref="AT106:AT137" si="3">SUM(F106:AS106)</f>
        <v>0</v>
      </c>
      <c r="AU106" s="330">
        <f>ROUNDUP((AT106+AT107)/2,0)</f>
        <v>0</v>
      </c>
    </row>
    <row r="107" spans="2:47" ht="18" customHeight="1">
      <c r="B107" s="331"/>
      <c r="C107" s="334"/>
      <c r="D107" s="335"/>
      <c r="E107" s="44">
        <v>2</v>
      </c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4">
        <f t="shared" si="3"/>
        <v>0</v>
      </c>
      <c r="AU107" s="331"/>
    </row>
    <row r="108" spans="2:47" ht="18" customHeight="1">
      <c r="B108" s="330">
        <v>50</v>
      </c>
      <c r="C108" s="332" t="str">
        <f>CONCATENATE('2'!C53,'2'!Q53,'2'!D53,'2'!Q53,'2'!E53)</f>
        <v xml:space="preserve">  </v>
      </c>
      <c r="D108" s="333"/>
      <c r="E108" s="44">
        <v>1</v>
      </c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4">
        <f t="shared" si="3"/>
        <v>0</v>
      </c>
      <c r="AU108" s="330">
        <f>ROUNDUP((AT108+AT109)/2,0)</f>
        <v>0</v>
      </c>
    </row>
    <row r="109" spans="2:47" ht="18" customHeight="1">
      <c r="B109" s="331"/>
      <c r="C109" s="334"/>
      <c r="D109" s="335"/>
      <c r="E109" s="44">
        <v>2</v>
      </c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4">
        <f t="shared" si="3"/>
        <v>0</v>
      </c>
      <c r="AU109" s="331"/>
    </row>
    <row r="110" spans="2:47" ht="18" customHeight="1">
      <c r="B110" s="330">
        <v>51</v>
      </c>
      <c r="C110" s="332" t="str">
        <f>CONCATENATE('2'!C54,'2'!Q54,'2'!D54,'2'!Q54,'2'!E54)</f>
        <v xml:space="preserve">  </v>
      </c>
      <c r="D110" s="333"/>
      <c r="E110" s="44">
        <v>1</v>
      </c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4">
        <f t="shared" si="3"/>
        <v>0</v>
      </c>
      <c r="AU110" s="330">
        <f>ROUNDUP((AT110+AT111)/2,0)</f>
        <v>0</v>
      </c>
    </row>
    <row r="111" spans="2:47" ht="18" customHeight="1">
      <c r="B111" s="331"/>
      <c r="C111" s="334"/>
      <c r="D111" s="335"/>
      <c r="E111" s="44">
        <v>2</v>
      </c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4">
        <f t="shared" si="3"/>
        <v>0</v>
      </c>
      <c r="AU111" s="331"/>
    </row>
    <row r="112" spans="2:47" ht="18" customHeight="1">
      <c r="B112" s="330">
        <v>52</v>
      </c>
      <c r="C112" s="332" t="str">
        <f>CONCATENATE('2'!C55,'2'!Q55,'2'!D55,'2'!Q55,'2'!E55)</f>
        <v xml:space="preserve">  </v>
      </c>
      <c r="D112" s="333"/>
      <c r="E112" s="44">
        <v>1</v>
      </c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4">
        <f t="shared" si="3"/>
        <v>0</v>
      </c>
      <c r="AU112" s="330">
        <f>ROUNDUP((AT112+AT113)/2,0)</f>
        <v>0</v>
      </c>
    </row>
    <row r="113" spans="2:47" ht="18" customHeight="1">
      <c r="B113" s="331"/>
      <c r="C113" s="334"/>
      <c r="D113" s="335"/>
      <c r="E113" s="44">
        <v>2</v>
      </c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4">
        <f t="shared" si="3"/>
        <v>0</v>
      </c>
      <c r="AU113" s="331"/>
    </row>
    <row r="114" spans="2:47" ht="18" customHeight="1">
      <c r="B114" s="330">
        <v>53</v>
      </c>
      <c r="C114" s="332" t="str">
        <f>CONCATENATE('2'!C56,'2'!Q56,'2'!D56,'2'!Q56,'2'!E56)</f>
        <v xml:space="preserve">  </v>
      </c>
      <c r="D114" s="333"/>
      <c r="E114" s="44">
        <v>1</v>
      </c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4">
        <f t="shared" si="3"/>
        <v>0</v>
      </c>
      <c r="AU114" s="330">
        <f>ROUNDUP((AT114+AT115)/2,0)</f>
        <v>0</v>
      </c>
    </row>
    <row r="115" spans="2:47" ht="18" customHeight="1">
      <c r="B115" s="331"/>
      <c r="C115" s="334"/>
      <c r="D115" s="335"/>
      <c r="E115" s="44">
        <v>2</v>
      </c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4">
        <f t="shared" si="3"/>
        <v>0</v>
      </c>
      <c r="AU115" s="331"/>
    </row>
    <row r="116" spans="2:47" ht="18" customHeight="1">
      <c r="B116" s="330">
        <v>54</v>
      </c>
      <c r="C116" s="332" t="str">
        <f>CONCATENATE('2'!C57,'2'!Q57,'2'!D57,'2'!Q57,'2'!E57)</f>
        <v xml:space="preserve">  </v>
      </c>
      <c r="D116" s="333"/>
      <c r="E116" s="44">
        <v>1</v>
      </c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4">
        <f t="shared" si="3"/>
        <v>0</v>
      </c>
      <c r="AU116" s="330">
        <f>ROUNDUP((AT116+AT117)/2,0)</f>
        <v>0</v>
      </c>
    </row>
    <row r="117" spans="2:47" ht="18" customHeight="1">
      <c r="B117" s="331"/>
      <c r="C117" s="334"/>
      <c r="D117" s="335"/>
      <c r="E117" s="44">
        <v>2</v>
      </c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4">
        <f t="shared" si="3"/>
        <v>0</v>
      </c>
      <c r="AU117" s="331"/>
    </row>
    <row r="118" spans="2:47" ht="18" customHeight="1">
      <c r="B118" s="330">
        <v>55</v>
      </c>
      <c r="C118" s="332" t="str">
        <f>CONCATENATE('2'!C58,'2'!Q58,'2'!D58,'2'!Q58,'2'!E58)</f>
        <v xml:space="preserve">  </v>
      </c>
      <c r="D118" s="333"/>
      <c r="E118" s="44">
        <v>1</v>
      </c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4">
        <f t="shared" si="3"/>
        <v>0</v>
      </c>
      <c r="AU118" s="330">
        <f>ROUNDUP((AT118+AT119)/2,0)</f>
        <v>0</v>
      </c>
    </row>
    <row r="119" spans="2:47" ht="18" customHeight="1">
      <c r="B119" s="331"/>
      <c r="C119" s="334"/>
      <c r="D119" s="335"/>
      <c r="E119" s="44">
        <v>2</v>
      </c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4">
        <f t="shared" si="3"/>
        <v>0</v>
      </c>
      <c r="AU119" s="331"/>
    </row>
    <row r="120" spans="2:47" ht="18" customHeight="1">
      <c r="B120" s="330">
        <v>56</v>
      </c>
      <c r="C120" s="332" t="str">
        <f>CONCATENATE('2'!C59,'2'!Q59,'2'!D59,'2'!Q59,'2'!E59)</f>
        <v xml:space="preserve">  </v>
      </c>
      <c r="D120" s="333"/>
      <c r="E120" s="44">
        <v>1</v>
      </c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4">
        <f t="shared" si="3"/>
        <v>0</v>
      </c>
      <c r="AU120" s="330">
        <f>ROUNDUP((AT120+AT121)/2,0)</f>
        <v>0</v>
      </c>
    </row>
    <row r="121" spans="2:47" ht="18" customHeight="1">
      <c r="B121" s="331"/>
      <c r="C121" s="334"/>
      <c r="D121" s="335"/>
      <c r="E121" s="44">
        <v>2</v>
      </c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4">
        <f t="shared" si="3"/>
        <v>0</v>
      </c>
      <c r="AU121" s="331"/>
    </row>
    <row r="122" spans="2:47" ht="18" customHeight="1">
      <c r="B122" s="330">
        <v>57</v>
      </c>
      <c r="C122" s="332" t="str">
        <f>CONCATENATE('2'!C60,'2'!Q60,'2'!D60,'2'!Q60,'2'!E60)</f>
        <v xml:space="preserve">  </v>
      </c>
      <c r="D122" s="333"/>
      <c r="E122" s="44">
        <v>1</v>
      </c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4">
        <f t="shared" si="3"/>
        <v>0</v>
      </c>
      <c r="AU122" s="330">
        <f>ROUNDUP((AT122+AT123)/2,0)</f>
        <v>0</v>
      </c>
    </row>
    <row r="123" spans="2:47" ht="18" customHeight="1">
      <c r="B123" s="331"/>
      <c r="C123" s="334"/>
      <c r="D123" s="335"/>
      <c r="E123" s="44">
        <v>2</v>
      </c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4">
        <f t="shared" si="3"/>
        <v>0</v>
      </c>
      <c r="AU123" s="331"/>
    </row>
    <row r="124" spans="2:47" ht="18" customHeight="1">
      <c r="B124" s="330">
        <v>58</v>
      </c>
      <c r="C124" s="332" t="str">
        <f>CONCATENATE('2'!C61,'2'!Q61,'2'!D61,'2'!Q61,'2'!E61)</f>
        <v xml:space="preserve">  </v>
      </c>
      <c r="D124" s="333"/>
      <c r="E124" s="44">
        <v>1</v>
      </c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4">
        <f t="shared" si="3"/>
        <v>0</v>
      </c>
      <c r="AU124" s="330">
        <f>ROUNDUP((AT124+AT125)/2,0)</f>
        <v>0</v>
      </c>
    </row>
    <row r="125" spans="2:47" ht="18" customHeight="1">
      <c r="B125" s="331"/>
      <c r="C125" s="334"/>
      <c r="D125" s="335"/>
      <c r="E125" s="44">
        <v>2</v>
      </c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4">
        <f t="shared" si="3"/>
        <v>0</v>
      </c>
      <c r="AU125" s="331"/>
    </row>
    <row r="126" spans="2:47" ht="18" customHeight="1">
      <c r="B126" s="330">
        <v>59</v>
      </c>
      <c r="C126" s="332" t="str">
        <f>CONCATENATE('2'!C62,'2'!Q62,'2'!D62,'2'!Q62,'2'!E62)</f>
        <v xml:space="preserve">  </v>
      </c>
      <c r="D126" s="333"/>
      <c r="E126" s="44">
        <v>1</v>
      </c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4">
        <f t="shared" si="3"/>
        <v>0</v>
      </c>
      <c r="AU126" s="330">
        <f>ROUNDUP((AT126+AT127)/2,0)</f>
        <v>0</v>
      </c>
    </row>
    <row r="127" spans="2:47" ht="18" customHeight="1">
      <c r="B127" s="331"/>
      <c r="C127" s="334"/>
      <c r="D127" s="335"/>
      <c r="E127" s="44">
        <v>2</v>
      </c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4">
        <f t="shared" si="3"/>
        <v>0</v>
      </c>
      <c r="AU127" s="331"/>
    </row>
    <row r="128" spans="2:47" ht="18" customHeight="1">
      <c r="B128" s="330">
        <v>60</v>
      </c>
      <c r="C128" s="332" t="str">
        <f>CONCATENATE('2'!C63,'2'!Q63,'2'!D63,'2'!Q63,'2'!E63)</f>
        <v xml:space="preserve">  </v>
      </c>
      <c r="D128" s="333"/>
      <c r="E128" s="44">
        <v>1</v>
      </c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4">
        <f t="shared" si="3"/>
        <v>0</v>
      </c>
      <c r="AU128" s="330">
        <f>ROUNDUP((AT128+AT129)/2,0)</f>
        <v>0</v>
      </c>
    </row>
    <row r="129" spans="2:47" ht="18" customHeight="1">
      <c r="B129" s="331"/>
      <c r="C129" s="334"/>
      <c r="D129" s="335"/>
      <c r="E129" s="44">
        <v>2</v>
      </c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4">
        <f t="shared" si="3"/>
        <v>0</v>
      </c>
      <c r="AU129" s="331"/>
    </row>
    <row r="130" spans="2:47" ht="18" customHeight="1">
      <c r="B130" s="330">
        <v>61</v>
      </c>
      <c r="C130" s="332" t="str">
        <f>CONCATENATE('2'!C64,'2'!Q64,'2'!D64,'2'!Q64,'2'!E64)</f>
        <v xml:space="preserve">  </v>
      </c>
      <c r="D130" s="333"/>
      <c r="E130" s="44">
        <v>1</v>
      </c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4">
        <f t="shared" si="3"/>
        <v>0</v>
      </c>
      <c r="AU130" s="330">
        <f>ROUNDUP((AT130+AT131)/2,0)</f>
        <v>0</v>
      </c>
    </row>
    <row r="131" spans="2:47" ht="18" customHeight="1">
      <c r="B131" s="331"/>
      <c r="C131" s="334"/>
      <c r="D131" s="335"/>
      <c r="E131" s="44">
        <v>2</v>
      </c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4">
        <f t="shared" si="3"/>
        <v>0</v>
      </c>
      <c r="AU131" s="331"/>
    </row>
    <row r="132" spans="2:47" ht="18" customHeight="1">
      <c r="B132" s="330">
        <v>62</v>
      </c>
      <c r="C132" s="332" t="str">
        <f>CONCATENATE('2'!C65,'2'!Q65,'2'!D65,'2'!Q65,'2'!E65)</f>
        <v xml:space="preserve">  </v>
      </c>
      <c r="D132" s="333"/>
      <c r="E132" s="44">
        <v>1</v>
      </c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4">
        <f t="shared" si="3"/>
        <v>0</v>
      </c>
      <c r="AU132" s="330">
        <f>ROUNDUP((AT132+AT133)/2,0)</f>
        <v>0</v>
      </c>
    </row>
    <row r="133" spans="2:47" ht="18" customHeight="1">
      <c r="B133" s="331"/>
      <c r="C133" s="334"/>
      <c r="D133" s="335"/>
      <c r="E133" s="44">
        <v>2</v>
      </c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4">
        <f t="shared" si="3"/>
        <v>0</v>
      </c>
      <c r="AU133" s="331"/>
    </row>
    <row r="134" spans="2:47" ht="18" customHeight="1">
      <c r="B134" s="330">
        <v>63</v>
      </c>
      <c r="C134" s="332" t="str">
        <f>CONCATENATE('2'!C66,'2'!Q66,'2'!D66,'2'!Q66,'2'!E66)</f>
        <v xml:space="preserve">  </v>
      </c>
      <c r="D134" s="333"/>
      <c r="E134" s="44">
        <v>1</v>
      </c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4">
        <f t="shared" si="3"/>
        <v>0</v>
      </c>
      <c r="AU134" s="330">
        <f>ROUNDUP((AT134+AT135)/2,0)</f>
        <v>0</v>
      </c>
    </row>
    <row r="135" spans="2:47" ht="18" customHeight="1">
      <c r="B135" s="331"/>
      <c r="C135" s="334"/>
      <c r="D135" s="335"/>
      <c r="E135" s="44">
        <v>2</v>
      </c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4">
        <f t="shared" si="3"/>
        <v>0</v>
      </c>
      <c r="AU135" s="331"/>
    </row>
    <row r="136" spans="2:47" ht="18" customHeight="1">
      <c r="B136" s="330">
        <v>64</v>
      </c>
      <c r="C136" s="332" t="str">
        <f>CONCATENATE('2'!C67,'2'!Q67,'2'!D67,'2'!Q67,'2'!E67)</f>
        <v xml:space="preserve">  </v>
      </c>
      <c r="D136" s="333"/>
      <c r="E136" s="44">
        <v>1</v>
      </c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4">
        <f t="shared" si="3"/>
        <v>0</v>
      </c>
      <c r="AU136" s="330">
        <f>ROUNDUP((AT136+AT137)/2,0)</f>
        <v>0</v>
      </c>
    </row>
    <row r="137" spans="2:47" ht="18" customHeight="1">
      <c r="B137" s="331"/>
      <c r="C137" s="334"/>
      <c r="D137" s="335"/>
      <c r="E137" s="44">
        <v>2</v>
      </c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4">
        <f t="shared" si="3"/>
        <v>0</v>
      </c>
      <c r="AU137" s="331"/>
    </row>
    <row r="138" spans="2:47" ht="18" customHeight="1">
      <c r="B138" s="330">
        <v>65</v>
      </c>
      <c r="C138" s="332" t="str">
        <f>CONCATENATE('2'!C68,'2'!Q68,'2'!D68,'2'!Q68,'2'!E68)</f>
        <v xml:space="preserve">  </v>
      </c>
      <c r="D138" s="333"/>
      <c r="E138" s="44">
        <v>1</v>
      </c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4">
        <f t="shared" ref="AT138:AT169" si="4">SUM(F138:AS138)</f>
        <v>0</v>
      </c>
      <c r="AU138" s="330">
        <f>ROUNDUP((AT138+AT139)/2,0)</f>
        <v>0</v>
      </c>
    </row>
    <row r="139" spans="2:47" ht="18" customHeight="1">
      <c r="B139" s="331"/>
      <c r="C139" s="334"/>
      <c r="D139" s="335"/>
      <c r="E139" s="44">
        <v>2</v>
      </c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4">
        <f t="shared" si="4"/>
        <v>0</v>
      </c>
      <c r="AU139" s="331"/>
    </row>
    <row r="140" spans="2:47" ht="18" customHeight="1">
      <c r="B140" s="330">
        <v>66</v>
      </c>
      <c r="C140" s="332" t="str">
        <f>CONCATENATE('2'!C69,'2'!Q69,'2'!D69,'2'!Q69,'2'!E69)</f>
        <v xml:space="preserve">  </v>
      </c>
      <c r="D140" s="333"/>
      <c r="E140" s="44">
        <v>1</v>
      </c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4">
        <f t="shared" si="4"/>
        <v>0</v>
      </c>
      <c r="AU140" s="330">
        <f>ROUNDUP((AT140+AT141)/2,0)</f>
        <v>0</v>
      </c>
    </row>
    <row r="141" spans="2:47" ht="18" customHeight="1">
      <c r="B141" s="331"/>
      <c r="C141" s="334"/>
      <c r="D141" s="335"/>
      <c r="E141" s="44">
        <v>2</v>
      </c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4">
        <f t="shared" si="4"/>
        <v>0</v>
      </c>
      <c r="AU141" s="331"/>
    </row>
    <row r="142" spans="2:47" ht="18" customHeight="1">
      <c r="B142" s="330">
        <v>67</v>
      </c>
      <c r="C142" s="332" t="str">
        <f>CONCATENATE('2'!C70,'2'!Q70,'2'!D70,'2'!Q70,'2'!E70)</f>
        <v xml:space="preserve">  </v>
      </c>
      <c r="D142" s="333"/>
      <c r="E142" s="44">
        <v>1</v>
      </c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4">
        <f t="shared" si="4"/>
        <v>0</v>
      </c>
      <c r="AU142" s="330">
        <f>ROUNDUP((AT142+AT143)/2,0)</f>
        <v>0</v>
      </c>
    </row>
    <row r="143" spans="2:47" ht="18" customHeight="1">
      <c r="B143" s="331"/>
      <c r="C143" s="334"/>
      <c r="D143" s="335"/>
      <c r="E143" s="44">
        <v>2</v>
      </c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4">
        <f t="shared" si="4"/>
        <v>0</v>
      </c>
      <c r="AU143" s="331"/>
    </row>
    <row r="144" spans="2:47" ht="18" customHeight="1">
      <c r="B144" s="330">
        <v>68</v>
      </c>
      <c r="C144" s="332" t="str">
        <f>CONCATENATE('2'!C71,'2'!Q71,'2'!D71,'2'!Q71,'2'!E71)</f>
        <v xml:space="preserve">  </v>
      </c>
      <c r="D144" s="333"/>
      <c r="E144" s="44">
        <v>1</v>
      </c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4">
        <f t="shared" si="4"/>
        <v>0</v>
      </c>
      <c r="AU144" s="330">
        <f>ROUNDUP((AT144+AT145)/2,0)</f>
        <v>0</v>
      </c>
    </row>
    <row r="145" spans="2:47" ht="18" customHeight="1">
      <c r="B145" s="331"/>
      <c r="C145" s="334"/>
      <c r="D145" s="335"/>
      <c r="E145" s="44">
        <v>2</v>
      </c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4">
        <f t="shared" si="4"/>
        <v>0</v>
      </c>
      <c r="AU145" s="331"/>
    </row>
    <row r="146" spans="2:47" ht="18" customHeight="1">
      <c r="B146" s="330">
        <v>69</v>
      </c>
      <c r="C146" s="332" t="str">
        <f>CONCATENATE('2'!C72,'2'!Q72,'2'!D72,'2'!Q72,'2'!E72)</f>
        <v xml:space="preserve">  </v>
      </c>
      <c r="D146" s="333"/>
      <c r="E146" s="44">
        <v>1</v>
      </c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4">
        <f t="shared" si="4"/>
        <v>0</v>
      </c>
      <c r="AU146" s="330">
        <f>ROUNDUP((AT146+AT147)/2,0)</f>
        <v>0</v>
      </c>
    </row>
    <row r="147" spans="2:47" ht="18" customHeight="1">
      <c r="B147" s="331"/>
      <c r="C147" s="334"/>
      <c r="D147" s="335"/>
      <c r="E147" s="44">
        <v>2</v>
      </c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4">
        <f t="shared" si="4"/>
        <v>0</v>
      </c>
      <c r="AU147" s="331"/>
    </row>
    <row r="148" spans="2:47" ht="18" customHeight="1">
      <c r="B148" s="330">
        <v>70</v>
      </c>
      <c r="C148" s="332" t="str">
        <f>CONCATENATE('2'!C73,'2'!Q73,'2'!D73,'2'!Q73,'2'!E173)</f>
        <v xml:space="preserve">  </v>
      </c>
      <c r="D148" s="333"/>
      <c r="E148" s="44">
        <v>1</v>
      </c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4">
        <f t="shared" si="4"/>
        <v>0</v>
      </c>
      <c r="AU148" s="330">
        <f>ROUNDUP((AT148+AT149)/2,0)</f>
        <v>0</v>
      </c>
    </row>
    <row r="149" spans="2:47" ht="18" customHeight="1">
      <c r="B149" s="331"/>
      <c r="C149" s="334"/>
      <c r="D149" s="335"/>
      <c r="E149" s="44">
        <v>2</v>
      </c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4">
        <f t="shared" si="4"/>
        <v>0</v>
      </c>
      <c r="AU149" s="331"/>
    </row>
    <row r="150" spans="2:47" ht="18" customHeight="1">
      <c r="B150" s="330">
        <v>71</v>
      </c>
      <c r="C150" s="332" t="str">
        <f>CONCATENATE('2'!C74,'2'!Q74,'2'!D74,'2'!Q74,'2'!E74)</f>
        <v xml:space="preserve">  </v>
      </c>
      <c r="D150" s="333"/>
      <c r="E150" s="44">
        <v>1</v>
      </c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4">
        <f t="shared" si="4"/>
        <v>0</v>
      </c>
      <c r="AU150" s="330">
        <f>ROUNDUP((AT150+AT151)/2,0)</f>
        <v>0</v>
      </c>
    </row>
    <row r="151" spans="2:47" ht="18" customHeight="1">
      <c r="B151" s="331"/>
      <c r="C151" s="334"/>
      <c r="D151" s="335"/>
      <c r="E151" s="44">
        <v>2</v>
      </c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4">
        <f t="shared" si="4"/>
        <v>0</v>
      </c>
      <c r="AU151" s="331"/>
    </row>
    <row r="152" spans="2:47" ht="18" customHeight="1">
      <c r="B152" s="330">
        <v>72</v>
      </c>
      <c r="C152" s="332" t="str">
        <f>CONCATENATE('2'!C75,'2'!Q75,'2'!D75,'2'!Q75,'2'!E75)</f>
        <v xml:space="preserve">  </v>
      </c>
      <c r="D152" s="333"/>
      <c r="E152" s="44">
        <v>1</v>
      </c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4">
        <f t="shared" si="4"/>
        <v>0</v>
      </c>
      <c r="AU152" s="330">
        <f>ROUNDUP((AT152+AT153)/2,0)</f>
        <v>0</v>
      </c>
    </row>
    <row r="153" spans="2:47" ht="18" customHeight="1">
      <c r="B153" s="331"/>
      <c r="C153" s="334"/>
      <c r="D153" s="335"/>
      <c r="E153" s="44">
        <v>2</v>
      </c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4">
        <f t="shared" si="4"/>
        <v>0</v>
      </c>
      <c r="AU153" s="331"/>
    </row>
    <row r="154" spans="2:47" ht="18" customHeight="1">
      <c r="B154" s="330">
        <v>73</v>
      </c>
      <c r="C154" s="332" t="str">
        <f>CONCATENATE('2'!C76,'2'!Q76,'2'!D76,'2'!Q76,'2'!E76)</f>
        <v xml:space="preserve">  </v>
      </c>
      <c r="D154" s="333"/>
      <c r="E154" s="44">
        <v>1</v>
      </c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4">
        <f t="shared" si="4"/>
        <v>0</v>
      </c>
      <c r="AU154" s="330">
        <f>ROUNDUP((AT154+AT155)/2,0)</f>
        <v>0</v>
      </c>
    </row>
    <row r="155" spans="2:47" ht="18" customHeight="1">
      <c r="B155" s="331"/>
      <c r="C155" s="334"/>
      <c r="D155" s="335"/>
      <c r="E155" s="44">
        <v>2</v>
      </c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4">
        <f t="shared" si="4"/>
        <v>0</v>
      </c>
      <c r="AU155" s="331"/>
    </row>
    <row r="156" spans="2:47" ht="18" customHeight="1">
      <c r="B156" s="330">
        <v>74</v>
      </c>
      <c r="C156" s="332" t="str">
        <f>CONCATENATE('2'!C77,'2'!Q77,'2'!D77,'2'!Q77,'2'!E77)</f>
        <v xml:space="preserve">  </v>
      </c>
      <c r="D156" s="333"/>
      <c r="E156" s="44">
        <v>1</v>
      </c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4">
        <f t="shared" si="4"/>
        <v>0</v>
      </c>
      <c r="AU156" s="330">
        <f>ROUNDUP((AT156+AT157)/2,0)</f>
        <v>0</v>
      </c>
    </row>
    <row r="157" spans="2:47" ht="18" customHeight="1">
      <c r="B157" s="331"/>
      <c r="C157" s="334"/>
      <c r="D157" s="335"/>
      <c r="E157" s="44">
        <v>2</v>
      </c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4">
        <f t="shared" si="4"/>
        <v>0</v>
      </c>
      <c r="AU157" s="331"/>
    </row>
    <row r="158" spans="2:47" ht="18" customHeight="1">
      <c r="B158" s="330">
        <v>75</v>
      </c>
      <c r="C158" s="332" t="str">
        <f>CONCATENATE('2'!C78,'2'!Q78,'2'!D78,'2'!Q78,'2'!E78)</f>
        <v xml:space="preserve">  </v>
      </c>
      <c r="D158" s="333"/>
      <c r="E158" s="44">
        <v>1</v>
      </c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4">
        <f t="shared" si="4"/>
        <v>0</v>
      </c>
      <c r="AU158" s="330">
        <f>ROUNDUP((AT158+AT159)/2,0)</f>
        <v>0</v>
      </c>
    </row>
    <row r="159" spans="2:47" ht="18" customHeight="1">
      <c r="B159" s="331"/>
      <c r="C159" s="334"/>
      <c r="D159" s="335"/>
      <c r="E159" s="44">
        <v>2</v>
      </c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4">
        <f t="shared" si="4"/>
        <v>0</v>
      </c>
      <c r="AU159" s="331"/>
    </row>
    <row r="160" spans="2:47" ht="18" customHeight="1">
      <c r="B160" s="330">
        <v>76</v>
      </c>
      <c r="C160" s="332" t="str">
        <f>CONCATENATE('2'!C79,'2'!Q79,'2'!D79,'2'!Q79,'2'!E79)</f>
        <v xml:space="preserve">  </v>
      </c>
      <c r="D160" s="333"/>
      <c r="E160" s="44">
        <v>1</v>
      </c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4">
        <f t="shared" si="4"/>
        <v>0</v>
      </c>
      <c r="AU160" s="330">
        <f>ROUNDUP((AT160+AT161)/2,0)</f>
        <v>0</v>
      </c>
    </row>
    <row r="161" spans="2:47" ht="18" customHeight="1">
      <c r="B161" s="331"/>
      <c r="C161" s="334"/>
      <c r="D161" s="335"/>
      <c r="E161" s="44">
        <v>2</v>
      </c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4">
        <f t="shared" si="4"/>
        <v>0</v>
      </c>
      <c r="AU161" s="331"/>
    </row>
    <row r="162" spans="2:47" ht="18" customHeight="1">
      <c r="B162" s="330">
        <v>77</v>
      </c>
      <c r="C162" s="332" t="str">
        <f>CONCATENATE('2'!C80,'2'!Q80,'2'!D80,'2'!Q80,'2'!E80)</f>
        <v xml:space="preserve">  </v>
      </c>
      <c r="D162" s="333"/>
      <c r="E162" s="44">
        <v>1</v>
      </c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4">
        <f t="shared" si="4"/>
        <v>0</v>
      </c>
      <c r="AU162" s="330">
        <f>ROUNDUP((AT162+AT163)/2,0)</f>
        <v>0</v>
      </c>
    </row>
    <row r="163" spans="2:47" ht="18" customHeight="1">
      <c r="B163" s="331"/>
      <c r="C163" s="334"/>
      <c r="D163" s="335"/>
      <c r="E163" s="44">
        <v>2</v>
      </c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4">
        <f t="shared" si="4"/>
        <v>0</v>
      </c>
      <c r="AU163" s="331"/>
    </row>
    <row r="164" spans="2:47" ht="18" customHeight="1">
      <c r="B164" s="330">
        <v>78</v>
      </c>
      <c r="C164" s="332" t="str">
        <f>CONCATENATE('2'!C81,'2'!Q81,'2'!D81,'2'!Q81,'2'!E81)</f>
        <v xml:space="preserve">  </v>
      </c>
      <c r="D164" s="333"/>
      <c r="E164" s="44">
        <v>1</v>
      </c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4">
        <f t="shared" si="4"/>
        <v>0</v>
      </c>
      <c r="AU164" s="330">
        <f>ROUNDUP((AT164+AT165)/2,0)</f>
        <v>0</v>
      </c>
    </row>
    <row r="165" spans="2:47" ht="18" customHeight="1">
      <c r="B165" s="331"/>
      <c r="C165" s="334"/>
      <c r="D165" s="335"/>
      <c r="E165" s="44">
        <v>2</v>
      </c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4">
        <f t="shared" si="4"/>
        <v>0</v>
      </c>
      <c r="AU165" s="331"/>
    </row>
    <row r="166" spans="2:47" ht="18" customHeight="1">
      <c r="B166" s="330">
        <v>79</v>
      </c>
      <c r="C166" s="332" t="str">
        <f>CONCATENATE('2'!C82,'2'!Q82,'2'!D82,'2'!Q82,'2'!E82)</f>
        <v xml:space="preserve">  </v>
      </c>
      <c r="D166" s="333"/>
      <c r="E166" s="44">
        <v>1</v>
      </c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4">
        <f t="shared" si="4"/>
        <v>0</v>
      </c>
      <c r="AU166" s="330">
        <f>ROUNDUP((AT166+AT167)/2,0)</f>
        <v>0</v>
      </c>
    </row>
    <row r="167" spans="2:47" ht="18" customHeight="1">
      <c r="B167" s="331"/>
      <c r="C167" s="334"/>
      <c r="D167" s="335"/>
      <c r="E167" s="44">
        <v>2</v>
      </c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4">
        <f t="shared" si="4"/>
        <v>0</v>
      </c>
      <c r="AU167" s="331"/>
    </row>
    <row r="168" spans="2:47" ht="18" customHeight="1">
      <c r="B168" s="330">
        <v>80</v>
      </c>
      <c r="C168" s="332" t="str">
        <f>CONCATENATE('2'!C83,'2'!Q83,'2'!D83,'2'!Q83,'2'!E83)</f>
        <v xml:space="preserve">  </v>
      </c>
      <c r="D168" s="333"/>
      <c r="E168" s="44">
        <v>1</v>
      </c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4">
        <f t="shared" si="4"/>
        <v>0</v>
      </c>
      <c r="AU168" s="330">
        <f>ROUNDUP((AT168+AT169)/2,0)</f>
        <v>0</v>
      </c>
    </row>
    <row r="169" spans="2:47" ht="18" customHeight="1">
      <c r="B169" s="331"/>
      <c r="C169" s="334"/>
      <c r="D169" s="335"/>
      <c r="E169" s="44">
        <v>2</v>
      </c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4">
        <f t="shared" si="4"/>
        <v>0</v>
      </c>
      <c r="AU169" s="331"/>
    </row>
    <row r="170" spans="2:47" ht="18" customHeight="1">
      <c r="B170" s="330">
        <v>81</v>
      </c>
      <c r="C170" s="332" t="str">
        <f>CONCATENATE('2'!C84,'2'!Q84,'2'!D84,'2'!Q84,'2'!E84)</f>
        <v xml:space="preserve">  </v>
      </c>
      <c r="D170" s="333"/>
      <c r="E170" s="44">
        <v>1</v>
      </c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4">
        <f t="shared" ref="AT170:AT201" si="5">SUM(F170:AS170)</f>
        <v>0</v>
      </c>
      <c r="AU170" s="330">
        <f>ROUNDUP((AT170+AT171)/2,0)</f>
        <v>0</v>
      </c>
    </row>
    <row r="171" spans="2:47" ht="18" customHeight="1">
      <c r="B171" s="331"/>
      <c r="C171" s="334"/>
      <c r="D171" s="335"/>
      <c r="E171" s="44">
        <v>2</v>
      </c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4">
        <f t="shared" si="5"/>
        <v>0</v>
      </c>
      <c r="AU171" s="331"/>
    </row>
    <row r="172" spans="2:47" ht="18" customHeight="1">
      <c r="B172" s="330">
        <v>82</v>
      </c>
      <c r="C172" s="332" t="str">
        <f>CONCATENATE('2'!C85,'2'!Q85,'2'!D85,'2'!Q85,'2'!E85)</f>
        <v xml:space="preserve">  </v>
      </c>
      <c r="D172" s="333"/>
      <c r="E172" s="44">
        <v>1</v>
      </c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4">
        <f t="shared" si="5"/>
        <v>0</v>
      </c>
      <c r="AU172" s="330">
        <f>ROUNDUP((AT172+AT173)/2,0)</f>
        <v>0</v>
      </c>
    </row>
    <row r="173" spans="2:47" ht="18" customHeight="1">
      <c r="B173" s="331"/>
      <c r="C173" s="334"/>
      <c r="D173" s="335"/>
      <c r="E173" s="44">
        <v>2</v>
      </c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4">
        <f t="shared" si="5"/>
        <v>0</v>
      </c>
      <c r="AU173" s="331"/>
    </row>
    <row r="174" spans="2:47" ht="18" customHeight="1">
      <c r="B174" s="330">
        <v>83</v>
      </c>
      <c r="C174" s="332" t="str">
        <f>CONCATENATE('2'!C86,'2'!Q86,'2'!D86,'2'!Q86,'2'!E86)</f>
        <v xml:space="preserve">  </v>
      </c>
      <c r="D174" s="333"/>
      <c r="E174" s="44">
        <v>1</v>
      </c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4">
        <f t="shared" si="5"/>
        <v>0</v>
      </c>
      <c r="AU174" s="330">
        <f>ROUNDUP((AT174+AT175)/2,0)</f>
        <v>0</v>
      </c>
    </row>
    <row r="175" spans="2:47" ht="18" customHeight="1">
      <c r="B175" s="331"/>
      <c r="C175" s="334"/>
      <c r="D175" s="335"/>
      <c r="E175" s="44">
        <v>2</v>
      </c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4">
        <f t="shared" si="5"/>
        <v>0</v>
      </c>
      <c r="AU175" s="331"/>
    </row>
    <row r="176" spans="2:47" ht="18" customHeight="1">
      <c r="B176" s="330">
        <v>84</v>
      </c>
      <c r="C176" s="332" t="str">
        <f>CONCATENATE('2'!C87,'2'!Q87,'2'!D87,'2'!Q87,'2'!E87)</f>
        <v xml:space="preserve">  </v>
      </c>
      <c r="D176" s="333"/>
      <c r="E176" s="44">
        <v>1</v>
      </c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4">
        <f t="shared" si="5"/>
        <v>0</v>
      </c>
      <c r="AU176" s="330">
        <f>ROUNDUP((AT176+AT177)/2,0)</f>
        <v>0</v>
      </c>
    </row>
    <row r="177" spans="2:47" ht="18" customHeight="1">
      <c r="B177" s="331"/>
      <c r="C177" s="334"/>
      <c r="D177" s="335"/>
      <c r="E177" s="44">
        <v>2</v>
      </c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4">
        <f t="shared" si="5"/>
        <v>0</v>
      </c>
      <c r="AU177" s="331"/>
    </row>
    <row r="178" spans="2:47" ht="18" customHeight="1">
      <c r="B178" s="330">
        <v>85</v>
      </c>
      <c r="C178" s="332" t="str">
        <f>CONCATENATE('2'!C88,'2'!Q88,'2'!D88,'2'!Q88,'2'!E88)</f>
        <v xml:space="preserve">  </v>
      </c>
      <c r="D178" s="333"/>
      <c r="E178" s="44">
        <v>1</v>
      </c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4">
        <f t="shared" si="5"/>
        <v>0</v>
      </c>
      <c r="AU178" s="330">
        <f>ROUNDUP((AT178+AT179)/2,0)</f>
        <v>0</v>
      </c>
    </row>
    <row r="179" spans="2:47" ht="18" customHeight="1">
      <c r="B179" s="331"/>
      <c r="C179" s="334"/>
      <c r="D179" s="335"/>
      <c r="E179" s="44">
        <v>2</v>
      </c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4">
        <f t="shared" si="5"/>
        <v>0</v>
      </c>
      <c r="AU179" s="331"/>
    </row>
    <row r="180" spans="2:47" ht="18" customHeight="1">
      <c r="B180" s="330">
        <v>86</v>
      </c>
      <c r="C180" s="332" t="str">
        <f>CONCATENATE('2'!C89,'2'!Q89,'2'!D89,'2'!Q89,'2'!E89)</f>
        <v xml:space="preserve">  </v>
      </c>
      <c r="D180" s="333"/>
      <c r="E180" s="44">
        <v>1</v>
      </c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4">
        <f t="shared" si="5"/>
        <v>0</v>
      </c>
      <c r="AU180" s="330">
        <f>ROUNDUP((AT180+AT181)/2,0)</f>
        <v>0</v>
      </c>
    </row>
    <row r="181" spans="2:47" ht="18" customHeight="1">
      <c r="B181" s="331"/>
      <c r="C181" s="334"/>
      <c r="D181" s="335"/>
      <c r="E181" s="44">
        <v>2</v>
      </c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4">
        <f t="shared" si="5"/>
        <v>0</v>
      </c>
      <c r="AU181" s="331"/>
    </row>
    <row r="182" spans="2:47" ht="18" customHeight="1">
      <c r="B182" s="330">
        <v>87</v>
      </c>
      <c r="C182" s="332" t="str">
        <f>CONCATENATE('2'!C90,'2'!Q90,'2'!D90,'2'!Q90,'2'!E90)</f>
        <v xml:space="preserve">  </v>
      </c>
      <c r="D182" s="333"/>
      <c r="E182" s="44">
        <v>1</v>
      </c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4">
        <f t="shared" si="5"/>
        <v>0</v>
      </c>
      <c r="AU182" s="330">
        <f>ROUNDUP((AT182+AT183)/2,0)</f>
        <v>0</v>
      </c>
    </row>
    <row r="183" spans="2:47" ht="18" customHeight="1">
      <c r="B183" s="331"/>
      <c r="C183" s="334"/>
      <c r="D183" s="335"/>
      <c r="E183" s="44">
        <v>2</v>
      </c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4">
        <f t="shared" si="5"/>
        <v>0</v>
      </c>
      <c r="AU183" s="331"/>
    </row>
    <row r="184" spans="2:47" ht="18" customHeight="1">
      <c r="B184" s="330">
        <v>88</v>
      </c>
      <c r="C184" s="332" t="str">
        <f>CONCATENATE('2'!C91,'2'!Q91,'2'!D91,'2'!Q91,'2'!E91)</f>
        <v xml:space="preserve">  </v>
      </c>
      <c r="D184" s="333"/>
      <c r="E184" s="44">
        <v>1</v>
      </c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4">
        <f t="shared" si="5"/>
        <v>0</v>
      </c>
      <c r="AU184" s="330">
        <f>ROUNDUP((AT184+AT185)/2,0)</f>
        <v>0</v>
      </c>
    </row>
    <row r="185" spans="2:47" ht="18" customHeight="1">
      <c r="B185" s="331"/>
      <c r="C185" s="334"/>
      <c r="D185" s="335"/>
      <c r="E185" s="44">
        <v>2</v>
      </c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4">
        <f t="shared" si="5"/>
        <v>0</v>
      </c>
      <c r="AU185" s="331"/>
    </row>
    <row r="186" spans="2:47" ht="18" customHeight="1">
      <c r="B186" s="330">
        <v>89</v>
      </c>
      <c r="C186" s="332" t="str">
        <f>CONCATENATE('2'!C92,'2'!Q92,'2'!D92,'2'!Q92,'2'!E92)</f>
        <v xml:space="preserve">  </v>
      </c>
      <c r="D186" s="333"/>
      <c r="E186" s="44">
        <v>1</v>
      </c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4">
        <f t="shared" si="5"/>
        <v>0</v>
      </c>
      <c r="AU186" s="330">
        <f>ROUNDUP((AT186+AT187)/2,0)</f>
        <v>0</v>
      </c>
    </row>
    <row r="187" spans="2:47" ht="18" customHeight="1">
      <c r="B187" s="331"/>
      <c r="C187" s="334"/>
      <c r="D187" s="335"/>
      <c r="E187" s="44">
        <v>2</v>
      </c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4">
        <f t="shared" si="5"/>
        <v>0</v>
      </c>
      <c r="AU187" s="331"/>
    </row>
    <row r="188" spans="2:47" ht="18" customHeight="1">
      <c r="B188" s="330">
        <v>90</v>
      </c>
      <c r="C188" s="332" t="str">
        <f>CONCATENATE('2'!C93,'2'!Q93,'2'!D93,'2'!Q93,'2'!E93)</f>
        <v xml:space="preserve">  </v>
      </c>
      <c r="D188" s="333"/>
      <c r="E188" s="44">
        <v>1</v>
      </c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4">
        <f t="shared" si="5"/>
        <v>0</v>
      </c>
      <c r="AU188" s="330">
        <f>ROUNDUP((AT188+AT189)/2,0)</f>
        <v>0</v>
      </c>
    </row>
    <row r="189" spans="2:47" ht="18" customHeight="1">
      <c r="B189" s="331"/>
      <c r="C189" s="334"/>
      <c r="D189" s="335"/>
      <c r="E189" s="44">
        <v>2</v>
      </c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4">
        <f t="shared" si="5"/>
        <v>0</v>
      </c>
      <c r="AU189" s="331"/>
    </row>
    <row r="190" spans="2:47" ht="18" customHeight="1">
      <c r="B190" s="330">
        <v>91</v>
      </c>
      <c r="C190" s="332" t="str">
        <f>CONCATENATE('2'!C94,'2'!Q94,'2'!D94,'2'!Q94,'2'!E94)</f>
        <v xml:space="preserve">  </v>
      </c>
      <c r="D190" s="333"/>
      <c r="E190" s="44">
        <v>1</v>
      </c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4">
        <f t="shared" si="5"/>
        <v>0</v>
      </c>
      <c r="AU190" s="330">
        <f>ROUNDUP((AT190+AT191)/2,0)</f>
        <v>0</v>
      </c>
    </row>
    <row r="191" spans="2:47" ht="18" customHeight="1">
      <c r="B191" s="331"/>
      <c r="C191" s="334"/>
      <c r="D191" s="335"/>
      <c r="E191" s="44">
        <v>2</v>
      </c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4">
        <f t="shared" si="5"/>
        <v>0</v>
      </c>
      <c r="AU191" s="331"/>
    </row>
    <row r="192" spans="2:47" ht="18" customHeight="1">
      <c r="B192" s="330">
        <v>92</v>
      </c>
      <c r="C192" s="332" t="str">
        <f>CONCATENATE('2'!C95,'2'!Q95,'2'!D95,'2'!Q95,'2'!E95)</f>
        <v xml:space="preserve">  </v>
      </c>
      <c r="D192" s="333"/>
      <c r="E192" s="44">
        <v>1</v>
      </c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4">
        <f t="shared" si="5"/>
        <v>0</v>
      </c>
      <c r="AU192" s="330">
        <f>ROUNDUP((AT192+AT193)/2,0)</f>
        <v>0</v>
      </c>
    </row>
    <row r="193" spans="2:47" ht="18" customHeight="1">
      <c r="B193" s="331"/>
      <c r="C193" s="334"/>
      <c r="D193" s="335"/>
      <c r="E193" s="44">
        <v>2</v>
      </c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4">
        <f t="shared" si="5"/>
        <v>0</v>
      </c>
      <c r="AU193" s="331"/>
    </row>
    <row r="194" spans="2:47" ht="18" customHeight="1">
      <c r="B194" s="330">
        <v>93</v>
      </c>
      <c r="C194" s="332" t="str">
        <f>CONCATENATE('2'!C96,'2'!Q96,'2'!D96,'2'!Q96,'2'!E96)</f>
        <v xml:space="preserve">  </v>
      </c>
      <c r="D194" s="333"/>
      <c r="E194" s="44">
        <v>1</v>
      </c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4">
        <f t="shared" si="5"/>
        <v>0</v>
      </c>
      <c r="AU194" s="330">
        <f>ROUNDUP((AT194+AT195)/2,0)</f>
        <v>0</v>
      </c>
    </row>
    <row r="195" spans="2:47" ht="18" customHeight="1">
      <c r="B195" s="331"/>
      <c r="C195" s="334"/>
      <c r="D195" s="335"/>
      <c r="E195" s="44">
        <v>2</v>
      </c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4">
        <f t="shared" si="5"/>
        <v>0</v>
      </c>
      <c r="AU195" s="331"/>
    </row>
    <row r="196" spans="2:47" ht="18" customHeight="1">
      <c r="B196" s="330">
        <v>94</v>
      </c>
      <c r="C196" s="332" t="str">
        <f>CONCATENATE('2'!C97,'2'!Q97,'2'!D97,'2'!Q97,'2'!E97)</f>
        <v xml:space="preserve">  </v>
      </c>
      <c r="D196" s="333"/>
      <c r="E196" s="44">
        <v>1</v>
      </c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4">
        <f t="shared" si="5"/>
        <v>0</v>
      </c>
      <c r="AU196" s="330">
        <f>ROUNDUP((AT196+AT197)/2,0)</f>
        <v>0</v>
      </c>
    </row>
    <row r="197" spans="2:47" ht="18" customHeight="1">
      <c r="B197" s="331"/>
      <c r="C197" s="334"/>
      <c r="D197" s="335"/>
      <c r="E197" s="44">
        <v>2</v>
      </c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4">
        <f t="shared" si="5"/>
        <v>0</v>
      </c>
      <c r="AU197" s="331"/>
    </row>
    <row r="198" spans="2:47" ht="18" customHeight="1">
      <c r="B198" s="330">
        <v>95</v>
      </c>
      <c r="C198" s="332" t="str">
        <f>CONCATENATE('2'!C98,'2'!Q98,'2'!D98,'2'!Q98,'2'!E98)</f>
        <v xml:space="preserve">  </v>
      </c>
      <c r="D198" s="333"/>
      <c r="E198" s="44">
        <v>1</v>
      </c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4">
        <f t="shared" si="5"/>
        <v>0</v>
      </c>
      <c r="AU198" s="330">
        <f>ROUNDUP((AT198+AT199)/2,0)</f>
        <v>0</v>
      </c>
    </row>
    <row r="199" spans="2:47" ht="18" customHeight="1">
      <c r="B199" s="331"/>
      <c r="C199" s="334"/>
      <c r="D199" s="335"/>
      <c r="E199" s="44">
        <v>2</v>
      </c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4">
        <f t="shared" si="5"/>
        <v>0</v>
      </c>
      <c r="AU199" s="331"/>
    </row>
    <row r="200" spans="2:47" ht="18" customHeight="1">
      <c r="B200" s="330">
        <v>96</v>
      </c>
      <c r="C200" s="332" t="str">
        <f>CONCATENATE('2'!C99,'2'!Q99,'2'!D99,'2'!Q99,'2'!E99)</f>
        <v xml:space="preserve">  </v>
      </c>
      <c r="D200" s="333"/>
      <c r="E200" s="44">
        <v>1</v>
      </c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4">
        <f t="shared" si="5"/>
        <v>0</v>
      </c>
      <c r="AU200" s="330">
        <f>ROUNDUP((AT200+AT201)/2,0)</f>
        <v>0</v>
      </c>
    </row>
    <row r="201" spans="2:47" ht="18" customHeight="1">
      <c r="B201" s="331"/>
      <c r="C201" s="334"/>
      <c r="D201" s="335"/>
      <c r="E201" s="44">
        <v>2</v>
      </c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4">
        <f t="shared" si="5"/>
        <v>0</v>
      </c>
      <c r="AU201" s="331"/>
    </row>
    <row r="202" spans="2:47" ht="18" customHeight="1">
      <c r="B202" s="330">
        <v>97</v>
      </c>
      <c r="C202" s="332" t="str">
        <f>CONCATENATE('2'!C100,'2'!Q100,'2'!D100,'2'!Q100,'2'!E100)</f>
        <v xml:space="preserve">  </v>
      </c>
      <c r="D202" s="333"/>
      <c r="E202" s="44">
        <v>1</v>
      </c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4">
        <f t="shared" ref="AT202:AT209" si="6">SUM(F202:AS202)</f>
        <v>0</v>
      </c>
      <c r="AU202" s="330">
        <f>ROUNDUP((AT202+AT203)/2,0)</f>
        <v>0</v>
      </c>
    </row>
    <row r="203" spans="2:47" ht="18" customHeight="1">
      <c r="B203" s="331"/>
      <c r="C203" s="334"/>
      <c r="D203" s="335"/>
      <c r="E203" s="44">
        <v>2</v>
      </c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4">
        <f t="shared" si="6"/>
        <v>0</v>
      </c>
      <c r="AU203" s="331"/>
    </row>
    <row r="204" spans="2:47" ht="18" customHeight="1">
      <c r="B204" s="330">
        <v>98</v>
      </c>
      <c r="C204" s="332" t="str">
        <f>CONCATENATE('2'!C101,'2'!Q101,'2'!D101,'2'!Q101,'2'!E101)</f>
        <v xml:space="preserve">  </v>
      </c>
      <c r="D204" s="333"/>
      <c r="E204" s="44">
        <v>1</v>
      </c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4">
        <f t="shared" si="6"/>
        <v>0</v>
      </c>
      <c r="AU204" s="330">
        <f>ROUNDUP((AT204+AT205)/2,0)</f>
        <v>0</v>
      </c>
    </row>
    <row r="205" spans="2:47" ht="18" customHeight="1">
      <c r="B205" s="331"/>
      <c r="C205" s="334"/>
      <c r="D205" s="335"/>
      <c r="E205" s="44">
        <v>2</v>
      </c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4">
        <f t="shared" si="6"/>
        <v>0</v>
      </c>
      <c r="AU205" s="331"/>
    </row>
    <row r="206" spans="2:47" ht="18" customHeight="1">
      <c r="B206" s="330">
        <v>99</v>
      </c>
      <c r="C206" s="332" t="str">
        <f>CONCATENATE('2'!C102,'2'!Q102,'2'!D102,'2'!Q102,'2'!E102)</f>
        <v xml:space="preserve">  </v>
      </c>
      <c r="D206" s="333"/>
      <c r="E206" s="44">
        <v>1</v>
      </c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4">
        <f t="shared" si="6"/>
        <v>0</v>
      </c>
      <c r="AU206" s="330">
        <f>ROUNDUP((AT206+AT207)/2,0)</f>
        <v>0</v>
      </c>
    </row>
    <row r="207" spans="2:47" ht="18" customHeight="1">
      <c r="B207" s="331"/>
      <c r="C207" s="334"/>
      <c r="D207" s="335"/>
      <c r="E207" s="44">
        <v>2</v>
      </c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4">
        <f t="shared" si="6"/>
        <v>0</v>
      </c>
      <c r="AU207" s="331"/>
    </row>
    <row r="208" spans="2:47" ht="18" customHeight="1">
      <c r="B208" s="336">
        <v>100</v>
      </c>
      <c r="C208" s="332" t="str">
        <f>CONCATENATE('2'!C103,'2'!Q103,'2'!D103,'2'!Q103,'2'!E103)</f>
        <v xml:space="preserve">  </v>
      </c>
      <c r="D208" s="333"/>
      <c r="E208" s="44">
        <v>1</v>
      </c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4">
        <f t="shared" si="6"/>
        <v>0</v>
      </c>
      <c r="AU208" s="330">
        <f>ROUNDUP((AT208+AT209)/2,0)</f>
        <v>0</v>
      </c>
    </row>
    <row r="209" spans="2:48" ht="18" customHeight="1">
      <c r="B209" s="337"/>
      <c r="C209" s="334"/>
      <c r="D209" s="335"/>
      <c r="E209" s="44">
        <v>2</v>
      </c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4">
        <f t="shared" si="6"/>
        <v>0</v>
      </c>
      <c r="AU209" s="331"/>
      <c r="AV209" s="42" t="s">
        <v>132</v>
      </c>
    </row>
    <row r="210" spans="2:48"/>
  </sheetData>
  <protectedRanges>
    <protectedRange sqref="L8:M8 S8 W8 AB8 AG8 AJ8 AN8 AS8" name="Range2"/>
    <protectedRange sqref="F10:AS209" name="Range1"/>
  </protectedRanges>
  <mergeCells count="318">
    <mergeCell ref="B10:B11"/>
    <mergeCell ref="AU10:AU11"/>
    <mergeCell ref="C10:D11"/>
    <mergeCell ref="AK6:AS6"/>
    <mergeCell ref="F7:M7"/>
    <mergeCell ref="N7:S7"/>
    <mergeCell ref="T7:W7"/>
    <mergeCell ref="X7:AB7"/>
    <mergeCell ref="AC7:AG7"/>
    <mergeCell ref="AH7:AJ7"/>
    <mergeCell ref="AK7:AN7"/>
    <mergeCell ref="T6:AJ6"/>
    <mergeCell ref="AO7:AS7"/>
    <mergeCell ref="B6:B9"/>
    <mergeCell ref="E6:E9"/>
    <mergeCell ref="F6:M6"/>
    <mergeCell ref="N6:S6"/>
    <mergeCell ref="C6:D9"/>
    <mergeCell ref="AT6:AT9"/>
    <mergeCell ref="AU6:AU9"/>
    <mergeCell ref="B16:B17"/>
    <mergeCell ref="C16:D17"/>
    <mergeCell ref="AU16:AU17"/>
    <mergeCell ref="B18:B19"/>
    <mergeCell ref="C18:D19"/>
    <mergeCell ref="AU18:AU19"/>
    <mergeCell ref="B12:B13"/>
    <mergeCell ref="C12:D13"/>
    <mergeCell ref="AU12:AU13"/>
    <mergeCell ref="B14:B15"/>
    <mergeCell ref="C14:D15"/>
    <mergeCell ref="AU14:AU15"/>
    <mergeCell ref="B24:B25"/>
    <mergeCell ref="C24:D25"/>
    <mergeCell ref="AU24:AU25"/>
    <mergeCell ref="B26:B27"/>
    <mergeCell ref="C26:D27"/>
    <mergeCell ref="AU26:AU27"/>
    <mergeCell ref="B20:B21"/>
    <mergeCell ref="C20:D21"/>
    <mergeCell ref="AU20:AU21"/>
    <mergeCell ref="B22:B23"/>
    <mergeCell ref="C22:D23"/>
    <mergeCell ref="AU22:AU23"/>
    <mergeCell ref="B32:B33"/>
    <mergeCell ref="C32:D33"/>
    <mergeCell ref="AU32:AU33"/>
    <mergeCell ref="B34:B35"/>
    <mergeCell ref="C34:D35"/>
    <mergeCell ref="AU34:AU35"/>
    <mergeCell ref="B28:B29"/>
    <mergeCell ref="C28:D29"/>
    <mergeCell ref="AU28:AU29"/>
    <mergeCell ref="B30:B31"/>
    <mergeCell ref="C30:D31"/>
    <mergeCell ref="AU30:AU31"/>
    <mergeCell ref="B40:B41"/>
    <mergeCell ref="C40:D41"/>
    <mergeCell ref="AU40:AU41"/>
    <mergeCell ref="B42:B43"/>
    <mergeCell ref="C42:D43"/>
    <mergeCell ref="AU42:AU43"/>
    <mergeCell ref="B36:B37"/>
    <mergeCell ref="C36:D37"/>
    <mergeCell ref="AU36:AU37"/>
    <mergeCell ref="B38:B39"/>
    <mergeCell ref="C38:D39"/>
    <mergeCell ref="AU38:AU39"/>
    <mergeCell ref="B48:B49"/>
    <mergeCell ref="C48:D49"/>
    <mergeCell ref="AU48:AU49"/>
    <mergeCell ref="B50:B51"/>
    <mergeCell ref="C50:D51"/>
    <mergeCell ref="AU50:AU51"/>
    <mergeCell ref="B44:B45"/>
    <mergeCell ref="C44:D45"/>
    <mergeCell ref="AU44:AU45"/>
    <mergeCell ref="B46:B47"/>
    <mergeCell ref="C46:D47"/>
    <mergeCell ref="AU46:AU47"/>
    <mergeCell ref="B56:B57"/>
    <mergeCell ref="C56:D57"/>
    <mergeCell ref="AU56:AU57"/>
    <mergeCell ref="B58:B59"/>
    <mergeCell ref="C58:D59"/>
    <mergeCell ref="AU58:AU59"/>
    <mergeCell ref="B52:B53"/>
    <mergeCell ref="C52:D53"/>
    <mergeCell ref="AU52:AU53"/>
    <mergeCell ref="B54:B55"/>
    <mergeCell ref="C54:D55"/>
    <mergeCell ref="AU54:AU55"/>
    <mergeCell ref="B64:B65"/>
    <mergeCell ref="C64:D65"/>
    <mergeCell ref="AU64:AU65"/>
    <mergeCell ref="B66:B67"/>
    <mergeCell ref="C66:D67"/>
    <mergeCell ref="AU66:AU67"/>
    <mergeCell ref="B60:B61"/>
    <mergeCell ref="C60:D61"/>
    <mergeCell ref="AU60:AU61"/>
    <mergeCell ref="B62:B63"/>
    <mergeCell ref="C62:D63"/>
    <mergeCell ref="AU62:AU63"/>
    <mergeCell ref="B72:B73"/>
    <mergeCell ref="C72:D73"/>
    <mergeCell ref="AU72:AU73"/>
    <mergeCell ref="B74:B75"/>
    <mergeCell ref="C74:D75"/>
    <mergeCell ref="AU74:AU75"/>
    <mergeCell ref="B68:B69"/>
    <mergeCell ref="C68:D69"/>
    <mergeCell ref="AU68:AU69"/>
    <mergeCell ref="B70:B71"/>
    <mergeCell ref="C70:D71"/>
    <mergeCell ref="AU70:AU71"/>
    <mergeCell ref="B80:B81"/>
    <mergeCell ref="C80:D81"/>
    <mergeCell ref="AU80:AU81"/>
    <mergeCell ref="B82:B83"/>
    <mergeCell ref="C82:D83"/>
    <mergeCell ref="AU82:AU83"/>
    <mergeCell ref="B76:B77"/>
    <mergeCell ref="C76:D77"/>
    <mergeCell ref="AU76:AU77"/>
    <mergeCell ref="B78:B79"/>
    <mergeCell ref="C78:D79"/>
    <mergeCell ref="AU78:AU79"/>
    <mergeCell ref="B88:B89"/>
    <mergeCell ref="C88:D89"/>
    <mergeCell ref="AU88:AU89"/>
    <mergeCell ref="B90:B91"/>
    <mergeCell ref="C90:D91"/>
    <mergeCell ref="AU90:AU91"/>
    <mergeCell ref="B84:B85"/>
    <mergeCell ref="C84:D85"/>
    <mergeCell ref="AU84:AU85"/>
    <mergeCell ref="B86:B87"/>
    <mergeCell ref="C86:D87"/>
    <mergeCell ref="AU86:AU87"/>
    <mergeCell ref="B96:B97"/>
    <mergeCell ref="C96:D97"/>
    <mergeCell ref="AU96:AU97"/>
    <mergeCell ref="B98:B99"/>
    <mergeCell ref="C98:D99"/>
    <mergeCell ref="AU98:AU99"/>
    <mergeCell ref="B92:B93"/>
    <mergeCell ref="C92:D93"/>
    <mergeCell ref="AU92:AU93"/>
    <mergeCell ref="B94:B95"/>
    <mergeCell ref="C94:D95"/>
    <mergeCell ref="AU94:AU95"/>
    <mergeCell ref="B104:B105"/>
    <mergeCell ref="C104:D105"/>
    <mergeCell ref="AU104:AU105"/>
    <mergeCell ref="B106:B107"/>
    <mergeCell ref="C106:D107"/>
    <mergeCell ref="AU106:AU107"/>
    <mergeCell ref="B100:B101"/>
    <mergeCell ref="C100:D101"/>
    <mergeCell ref="AU100:AU101"/>
    <mergeCell ref="B102:B103"/>
    <mergeCell ref="C102:D103"/>
    <mergeCell ref="AU102:AU103"/>
    <mergeCell ref="B112:B113"/>
    <mergeCell ref="C112:D113"/>
    <mergeCell ref="AU112:AU113"/>
    <mergeCell ref="B114:B115"/>
    <mergeCell ref="C114:D115"/>
    <mergeCell ref="AU114:AU115"/>
    <mergeCell ref="B108:B109"/>
    <mergeCell ref="C108:D109"/>
    <mergeCell ref="AU108:AU109"/>
    <mergeCell ref="B110:B111"/>
    <mergeCell ref="C110:D111"/>
    <mergeCell ref="AU110:AU111"/>
    <mergeCell ref="B120:B121"/>
    <mergeCell ref="C120:D121"/>
    <mergeCell ref="AU120:AU121"/>
    <mergeCell ref="B122:B123"/>
    <mergeCell ref="C122:D123"/>
    <mergeCell ref="AU122:AU123"/>
    <mergeCell ref="B116:B117"/>
    <mergeCell ref="C116:D117"/>
    <mergeCell ref="AU116:AU117"/>
    <mergeCell ref="B118:B119"/>
    <mergeCell ref="C118:D119"/>
    <mergeCell ref="AU118:AU119"/>
    <mergeCell ref="B128:B129"/>
    <mergeCell ref="C128:D129"/>
    <mergeCell ref="AU128:AU129"/>
    <mergeCell ref="B130:B131"/>
    <mergeCell ref="C130:D131"/>
    <mergeCell ref="AU130:AU131"/>
    <mergeCell ref="B124:B125"/>
    <mergeCell ref="C124:D125"/>
    <mergeCell ref="AU124:AU125"/>
    <mergeCell ref="B126:B127"/>
    <mergeCell ref="C126:D127"/>
    <mergeCell ref="AU126:AU127"/>
    <mergeCell ref="B136:B137"/>
    <mergeCell ref="C136:D137"/>
    <mergeCell ref="AU136:AU137"/>
    <mergeCell ref="B138:B139"/>
    <mergeCell ref="C138:D139"/>
    <mergeCell ref="AU138:AU139"/>
    <mergeCell ref="B132:B133"/>
    <mergeCell ref="C132:D133"/>
    <mergeCell ref="AU132:AU133"/>
    <mergeCell ref="B134:B135"/>
    <mergeCell ref="C134:D135"/>
    <mergeCell ref="AU134:AU135"/>
    <mergeCell ref="B144:B145"/>
    <mergeCell ref="C144:D145"/>
    <mergeCell ref="AU144:AU145"/>
    <mergeCell ref="B146:B147"/>
    <mergeCell ref="C146:D147"/>
    <mergeCell ref="AU146:AU147"/>
    <mergeCell ref="B140:B141"/>
    <mergeCell ref="C140:D141"/>
    <mergeCell ref="AU140:AU141"/>
    <mergeCell ref="B142:B143"/>
    <mergeCell ref="C142:D143"/>
    <mergeCell ref="AU142:AU143"/>
    <mergeCell ref="B152:B153"/>
    <mergeCell ref="C152:D153"/>
    <mergeCell ref="AU152:AU153"/>
    <mergeCell ref="B154:B155"/>
    <mergeCell ref="C154:D155"/>
    <mergeCell ref="AU154:AU155"/>
    <mergeCell ref="B148:B149"/>
    <mergeCell ref="C148:D149"/>
    <mergeCell ref="AU148:AU149"/>
    <mergeCell ref="B150:B151"/>
    <mergeCell ref="C150:D151"/>
    <mergeCell ref="AU150:AU151"/>
    <mergeCell ref="B160:B161"/>
    <mergeCell ref="C160:D161"/>
    <mergeCell ref="AU160:AU161"/>
    <mergeCell ref="B162:B163"/>
    <mergeCell ref="C162:D163"/>
    <mergeCell ref="AU162:AU163"/>
    <mergeCell ref="B156:B157"/>
    <mergeCell ref="C156:D157"/>
    <mergeCell ref="AU156:AU157"/>
    <mergeCell ref="B158:B159"/>
    <mergeCell ref="C158:D159"/>
    <mergeCell ref="AU158:AU159"/>
    <mergeCell ref="B168:B169"/>
    <mergeCell ref="C168:D169"/>
    <mergeCell ref="AU168:AU169"/>
    <mergeCell ref="B170:B171"/>
    <mergeCell ref="C170:D171"/>
    <mergeCell ref="AU170:AU171"/>
    <mergeCell ref="B164:B165"/>
    <mergeCell ref="C164:D165"/>
    <mergeCell ref="AU164:AU165"/>
    <mergeCell ref="B166:B167"/>
    <mergeCell ref="C166:D167"/>
    <mergeCell ref="AU166:AU167"/>
    <mergeCell ref="B176:B177"/>
    <mergeCell ref="C176:D177"/>
    <mergeCell ref="AU176:AU177"/>
    <mergeCell ref="B178:B179"/>
    <mergeCell ref="C178:D179"/>
    <mergeCell ref="AU178:AU179"/>
    <mergeCell ref="B172:B173"/>
    <mergeCell ref="C172:D173"/>
    <mergeCell ref="AU172:AU173"/>
    <mergeCell ref="B174:B175"/>
    <mergeCell ref="C174:D175"/>
    <mergeCell ref="AU174:AU175"/>
    <mergeCell ref="C192:D193"/>
    <mergeCell ref="B184:B185"/>
    <mergeCell ref="C184:D185"/>
    <mergeCell ref="AU184:AU185"/>
    <mergeCell ref="B186:B187"/>
    <mergeCell ref="C186:D187"/>
    <mergeCell ref="AU186:AU187"/>
    <mergeCell ref="B180:B181"/>
    <mergeCell ref="C180:D181"/>
    <mergeCell ref="AU180:AU181"/>
    <mergeCell ref="B182:B183"/>
    <mergeCell ref="C182:D183"/>
    <mergeCell ref="AU182:AU183"/>
    <mergeCell ref="B208:B209"/>
    <mergeCell ref="C208:D209"/>
    <mergeCell ref="AU208:AU209"/>
    <mergeCell ref="B204:B205"/>
    <mergeCell ref="C204:D205"/>
    <mergeCell ref="AU204:AU205"/>
    <mergeCell ref="B206:B207"/>
    <mergeCell ref="C206:D207"/>
    <mergeCell ref="AU206:AU207"/>
    <mergeCell ref="B3:AU3"/>
    <mergeCell ref="B200:B201"/>
    <mergeCell ref="C200:D201"/>
    <mergeCell ref="AU200:AU201"/>
    <mergeCell ref="B202:B203"/>
    <mergeCell ref="C202:D203"/>
    <mergeCell ref="AU202:AU203"/>
    <mergeCell ref="B196:B197"/>
    <mergeCell ref="C196:D197"/>
    <mergeCell ref="AU196:AU197"/>
    <mergeCell ref="B198:B199"/>
    <mergeCell ref="C198:D199"/>
    <mergeCell ref="AU198:AU199"/>
    <mergeCell ref="AU192:AU193"/>
    <mergeCell ref="B194:B195"/>
    <mergeCell ref="C194:D195"/>
    <mergeCell ref="AU194:AU195"/>
    <mergeCell ref="B188:B189"/>
    <mergeCell ref="C188:D189"/>
    <mergeCell ref="AU188:AU189"/>
    <mergeCell ref="B190:B191"/>
    <mergeCell ref="C190:D191"/>
    <mergeCell ref="AU190:AU191"/>
    <mergeCell ref="B192:B193"/>
  </mergeCells>
  <conditionalFormatting sqref="L8:M8 S8 W8 AB8 AG8 AJ8 AN8 AS8 F10:AS209">
    <cfRule type="cellIs" dxfId="7" priority="101" operator="lessThan">
      <formula>1</formula>
    </cfRule>
  </conditionalFormatting>
  <dataValidations count="1">
    <dataValidation type="whole" allowBlank="1" showInputMessage="1" showErrorMessage="1" errorTitle="==================ERROR=========" error="માફ કરશો.&#10;તમે ખોટો આંકડો દાખલ કર્યો છે.&#10;મહેરબાની કરી 0 થી 5ની વચ્ચેના ગુણ લખો.&#10;" sqref="F10:AS209">
      <formula1>0</formula1>
      <formula2>5</formula2>
    </dataValidation>
  </dataValidations>
  <hyperlinks>
    <hyperlink ref="C2" location="'0'!B3" tooltip="CLICK ME" display="HOME"/>
    <hyperlink ref="AV209" location="'18'!F9" tooltip="CLICK ME" display="TOP"/>
  </hyperlinks>
  <pageMargins left="0.8" right="0.33" top="0.6692913385826772" bottom="0.73" header="0.31496062992125984" footer="0.47244094488188981"/>
  <pageSetup paperSize="5" scale="88" orientation="landscape" blackAndWhite="1" r:id="rId1"/>
  <headerFooter>
    <oddFooter>&amp;LPage No :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6"/>
  <dimension ref="A1:X29"/>
  <sheetViews>
    <sheetView showGridLines="0" showRowColHeaders="0" zoomScale="85" zoomScaleNormal="85" workbookViewId="0">
      <selection activeCell="F13" sqref="F13:S13"/>
    </sheetView>
  </sheetViews>
  <sheetFormatPr defaultColWidth="0" defaultRowHeight="15" zeroHeight="1"/>
  <cols>
    <col min="1" max="1" width="8.5703125" style="73" customWidth="1"/>
    <col min="2" max="2" width="3" style="73" customWidth="1"/>
    <col min="3" max="3" width="9.140625" style="73" customWidth="1"/>
    <col min="4" max="21" width="4.7109375" style="73" customWidth="1"/>
    <col min="22" max="22" width="9.140625" style="73" customWidth="1"/>
    <col min="23" max="23" width="2.85546875" style="73" customWidth="1"/>
    <col min="24" max="24" width="4.7109375" style="73" customWidth="1"/>
    <col min="25" max="16384" width="9.140625" style="73" hidden="1"/>
  </cols>
  <sheetData>
    <row r="1" spans="2:24" ht="23.25" customHeight="1">
      <c r="B1" s="365" t="s">
        <v>15</v>
      </c>
      <c r="C1" s="365"/>
      <c r="D1" s="216" t="s">
        <v>313</v>
      </c>
    </row>
    <row r="2" spans="2:24" ht="18.75">
      <c r="C2" s="101"/>
    </row>
    <row r="3" spans="2:24">
      <c r="B3" s="74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</row>
    <row r="4" spans="2:24" ht="30.75">
      <c r="B4" s="77"/>
      <c r="C4" s="366" t="s">
        <v>215</v>
      </c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78"/>
      <c r="X4" s="84"/>
    </row>
    <row r="5" spans="2:24" ht="47.25" customHeight="1">
      <c r="B5" s="77"/>
      <c r="C5" s="367" t="s">
        <v>241</v>
      </c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78"/>
    </row>
    <row r="6" spans="2:24" ht="35.25">
      <c r="B6" s="77"/>
      <c r="C6" s="368" t="s">
        <v>243</v>
      </c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78"/>
    </row>
    <row r="7" spans="2:24" ht="21">
      <c r="B7" s="77"/>
      <c r="C7" s="369" t="s">
        <v>244</v>
      </c>
      <c r="D7" s="369"/>
      <c r="E7" s="370" t="str">
        <f>'1'!D8</f>
        <v>#</v>
      </c>
      <c r="F7" s="370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371" t="s">
        <v>11</v>
      </c>
      <c r="S7" s="371"/>
      <c r="T7" s="370" t="str">
        <f>'1'!D13</f>
        <v>Z)!(&lt;Z)</v>
      </c>
      <c r="U7" s="370"/>
      <c r="V7" s="370"/>
      <c r="W7" s="78"/>
    </row>
    <row r="8" spans="2:24">
      <c r="B8" s="77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78"/>
    </row>
    <row r="9" spans="2:24" ht="33.75">
      <c r="B9" s="77"/>
      <c r="C9" s="372" t="s">
        <v>242</v>
      </c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78"/>
    </row>
    <row r="10" spans="2:24" ht="39.950000000000003" customHeight="1">
      <c r="B10" s="77"/>
      <c r="C10" s="355" t="s">
        <v>216</v>
      </c>
      <c r="D10" s="355"/>
      <c r="E10" s="355"/>
      <c r="F10" s="356" t="str">
        <f>'1'!D3</f>
        <v>શ્રી ઓવિયાણ પ્રાથમિક શાળા</v>
      </c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68"/>
      <c r="U10" s="68"/>
      <c r="V10" s="68"/>
      <c r="W10" s="78"/>
    </row>
    <row r="11" spans="2:24" ht="39.950000000000003" customHeight="1">
      <c r="B11" s="77"/>
      <c r="C11" s="355" t="s">
        <v>217</v>
      </c>
      <c r="D11" s="355"/>
      <c r="E11" s="355"/>
      <c r="F11" s="356" t="str">
        <f>'1'!D4</f>
        <v xml:space="preserve"> ઓવિયાણ</v>
      </c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6"/>
      <c r="T11" s="68"/>
      <c r="U11" s="68"/>
      <c r="V11" s="68"/>
      <c r="W11" s="78"/>
    </row>
    <row r="12" spans="2:24" ht="39.950000000000003" customHeight="1">
      <c r="B12" s="77"/>
      <c r="C12" s="355" t="s">
        <v>218</v>
      </c>
      <c r="D12" s="355"/>
      <c r="E12" s="355"/>
      <c r="F12" s="356" t="str">
        <f>'1'!D5</f>
        <v>કામરેજ</v>
      </c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68"/>
      <c r="U12" s="68"/>
      <c r="V12" s="68"/>
      <c r="W12" s="78"/>
    </row>
    <row r="13" spans="2:24" ht="39.950000000000003" customHeight="1">
      <c r="B13" s="77"/>
      <c r="C13" s="355" t="s">
        <v>245</v>
      </c>
      <c r="D13" s="355"/>
      <c r="E13" s="355"/>
      <c r="F13" s="356" t="str">
        <f>'1'!D6</f>
        <v>સુરત</v>
      </c>
      <c r="G13" s="356"/>
      <c r="H13" s="356"/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68"/>
      <c r="U13" s="68"/>
      <c r="V13" s="68"/>
      <c r="W13" s="78"/>
    </row>
    <row r="14" spans="2:24" ht="39.950000000000003" customHeight="1">
      <c r="B14" s="77"/>
      <c r="C14" s="355" t="s">
        <v>246</v>
      </c>
      <c r="D14" s="355"/>
      <c r="E14" s="355"/>
      <c r="F14" s="356" t="str">
        <f>'1'!D7</f>
        <v>ઉંભેળ</v>
      </c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68"/>
      <c r="U14" s="68"/>
      <c r="V14" s="68"/>
      <c r="W14" s="78"/>
    </row>
    <row r="15" spans="2:24" ht="39.950000000000003" customHeight="1">
      <c r="B15" s="77"/>
      <c r="C15" s="364" t="s">
        <v>219</v>
      </c>
      <c r="D15" s="364"/>
      <c r="E15" s="364"/>
      <c r="F15" s="356" t="str">
        <f>'1'!D10</f>
        <v>!(í)$íZ)Z)</v>
      </c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68"/>
      <c r="U15" s="68"/>
      <c r="V15" s="68"/>
      <c r="W15" s="78"/>
    </row>
    <row r="16" spans="2:24" ht="39.950000000000003" customHeight="1">
      <c r="B16" s="77"/>
      <c r="C16" s="355" t="s">
        <v>247</v>
      </c>
      <c r="D16" s="355"/>
      <c r="E16" s="355"/>
      <c r="F16" s="356" t="str">
        <f>'1'!D11</f>
        <v>વિજયભાઇ બી પટેલ</v>
      </c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68"/>
      <c r="U16" s="68"/>
      <c r="V16" s="68"/>
      <c r="W16" s="78"/>
    </row>
    <row r="17" spans="2:23" ht="39.950000000000003" customHeight="1">
      <c r="B17" s="77"/>
      <c r="C17" s="355" t="s">
        <v>220</v>
      </c>
      <c r="D17" s="355"/>
      <c r="E17" s="355"/>
      <c r="F17" s="356" t="str">
        <f>'1'!D12</f>
        <v>વાવ</v>
      </c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68"/>
      <c r="U17" s="68"/>
      <c r="V17" s="68"/>
      <c r="W17" s="78"/>
    </row>
    <row r="18" spans="2:23" ht="32.25" customHeight="1">
      <c r="B18" s="7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78"/>
    </row>
    <row r="19" spans="2:23" ht="23.25">
      <c r="B19" s="77"/>
      <c r="C19" s="353" t="s">
        <v>221</v>
      </c>
      <c r="D19" s="358" t="s">
        <v>265</v>
      </c>
      <c r="E19" s="359"/>
      <c r="F19" s="360"/>
      <c r="G19" s="357" t="s">
        <v>222</v>
      </c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57"/>
      <c r="T19" s="357"/>
      <c r="U19" s="357"/>
      <c r="V19" s="353" t="s">
        <v>223</v>
      </c>
      <c r="W19" s="78"/>
    </row>
    <row r="20" spans="2:23" s="81" customFormat="1" ht="28.5" customHeight="1">
      <c r="B20" s="79"/>
      <c r="C20" s="353"/>
      <c r="D20" s="361"/>
      <c r="E20" s="362"/>
      <c r="F20" s="363"/>
      <c r="G20" s="354" t="s">
        <v>224</v>
      </c>
      <c r="H20" s="354"/>
      <c r="I20" s="354"/>
      <c r="J20" s="354" t="s">
        <v>225</v>
      </c>
      <c r="K20" s="354"/>
      <c r="L20" s="354"/>
      <c r="M20" s="354" t="s">
        <v>226</v>
      </c>
      <c r="N20" s="354"/>
      <c r="O20" s="354"/>
      <c r="P20" s="354" t="s">
        <v>227</v>
      </c>
      <c r="Q20" s="354"/>
      <c r="R20" s="354"/>
      <c r="S20" s="354" t="s">
        <v>228</v>
      </c>
      <c r="T20" s="354"/>
      <c r="U20" s="354"/>
      <c r="V20" s="353"/>
      <c r="W20" s="80"/>
    </row>
    <row r="21" spans="2:23">
      <c r="B21" s="77"/>
      <c r="C21" s="353"/>
      <c r="D21" s="352" t="s">
        <v>229</v>
      </c>
      <c r="E21" s="352" t="s">
        <v>230</v>
      </c>
      <c r="F21" s="352" t="s">
        <v>231</v>
      </c>
      <c r="G21" s="352" t="s">
        <v>229</v>
      </c>
      <c r="H21" s="352" t="s">
        <v>230</v>
      </c>
      <c r="I21" s="352" t="s">
        <v>231</v>
      </c>
      <c r="J21" s="352" t="s">
        <v>229</v>
      </c>
      <c r="K21" s="352" t="s">
        <v>230</v>
      </c>
      <c r="L21" s="352" t="s">
        <v>231</v>
      </c>
      <c r="M21" s="352" t="s">
        <v>229</v>
      </c>
      <c r="N21" s="352" t="s">
        <v>230</v>
      </c>
      <c r="O21" s="352" t="s">
        <v>231</v>
      </c>
      <c r="P21" s="352" t="s">
        <v>229</v>
      </c>
      <c r="Q21" s="352" t="s">
        <v>230</v>
      </c>
      <c r="R21" s="352" t="s">
        <v>231</v>
      </c>
      <c r="S21" s="352" t="s">
        <v>229</v>
      </c>
      <c r="T21" s="352" t="s">
        <v>230</v>
      </c>
      <c r="U21" s="352" t="s">
        <v>231</v>
      </c>
      <c r="V21" s="353"/>
      <c r="W21" s="78"/>
    </row>
    <row r="22" spans="2:23" ht="27.75" customHeight="1">
      <c r="B22" s="77"/>
      <c r="C22" s="353"/>
      <c r="D22" s="352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352"/>
      <c r="V22" s="353"/>
      <c r="W22" s="78"/>
    </row>
    <row r="23" spans="2:23" ht="54.95" customHeight="1">
      <c r="B23" s="77"/>
      <c r="C23" s="103" t="s">
        <v>232</v>
      </c>
      <c r="D23" s="69">
        <f>COUNTIFS('C2'!AM17:AM116,"SC",'C2'!AL17:AL116,"M")</f>
        <v>0</v>
      </c>
      <c r="E23" s="69">
        <f>COUNTIFS('C2'!AM17:AM116,"SC",'C2'!AL17:AL116,"F")</f>
        <v>0</v>
      </c>
      <c r="F23" s="98">
        <f>E23+D23</f>
        <v>0</v>
      </c>
      <c r="G23" s="69">
        <f>COUNTIFS('C2'!AM17:AM116,"SC",'C2'!AL17:AL116,"M",'C2'!AH17:AH116,"A")</f>
        <v>0</v>
      </c>
      <c r="H23" s="69">
        <f>COUNTIFS('C2'!AM17:AM116,"SC",'C2'!AL17:AL116,"F",'C2'!AH17:AH116,"A")</f>
        <v>0</v>
      </c>
      <c r="I23" s="98">
        <f>H23+G23</f>
        <v>0</v>
      </c>
      <c r="J23" s="69">
        <f>COUNTIFS('C2'!AM17:AM116,"SC",'C2'!AL17:AL116,"M",'C2'!AH17:AH116,"B")</f>
        <v>0</v>
      </c>
      <c r="K23" s="69">
        <f>COUNTIFS('C2'!AM17:AM116,"SC",'C2'!AL17:AL116,"F",'C2'!AH17:AH116,"B")</f>
        <v>0</v>
      </c>
      <c r="L23" s="98">
        <f>K23+J23</f>
        <v>0</v>
      </c>
      <c r="M23" s="69">
        <f>COUNTIFS('C2'!AM17:AM116,"SC",'C2'!AL17:AL116,"M",'C2'!AH17:AH116,"C")</f>
        <v>0</v>
      </c>
      <c r="N23" s="69">
        <f>COUNTIFS('C2'!AM17:AM116,"SC",'C2'!AL17:AL116,"F",'C2'!AH17:AH116,"C")</f>
        <v>0</v>
      </c>
      <c r="O23" s="98">
        <f>N23+M23</f>
        <v>0</v>
      </c>
      <c r="P23" s="69">
        <f>COUNTIFS('C2'!AM17:AM116,"SC",'C2'!AL17:AL116,"M",'C2'!AH17:AH116,"D")</f>
        <v>0</v>
      </c>
      <c r="Q23" s="69">
        <f>COUNTIFS('C2'!AM17:AM116,"SC",'C2'!AL17:AL116,"F",'C2'!AH17:AH116,"D")</f>
        <v>0</v>
      </c>
      <c r="R23" s="98">
        <f>Q23+P23</f>
        <v>0</v>
      </c>
      <c r="S23" s="69">
        <f>COUNTIFS('C2'!AM17:AM116,"SC",'C2'!AL17:AL116,"M",'C2'!AH17:AH116,"E")</f>
        <v>0</v>
      </c>
      <c r="T23" s="69">
        <f>COUNTIFS('C2'!AM17:AM116,"SC",'C2'!AL17:AL116,"F",'C2'!AH17:AH116,"E")</f>
        <v>0</v>
      </c>
      <c r="U23" s="98">
        <f>T23+S23</f>
        <v>0</v>
      </c>
      <c r="V23" s="99"/>
      <c r="W23" s="78"/>
    </row>
    <row r="24" spans="2:23" ht="54.95" customHeight="1">
      <c r="B24" s="77"/>
      <c r="C24" s="100" t="s">
        <v>233</v>
      </c>
      <c r="D24" s="69">
        <f>COUNTIFS('C2'!AM17:AM116,"ST",'C2'!AL17:AL116,"M")</f>
        <v>1</v>
      </c>
      <c r="E24" s="69">
        <f>COUNTIFS('C2'!AM17:AM116,"ST",'C2'!AL17:AL116,"F")</f>
        <v>2</v>
      </c>
      <c r="F24" s="98">
        <f>E24+D24</f>
        <v>3</v>
      </c>
      <c r="G24" s="69">
        <f>COUNTIFS('C2'!AM17:AM116,"ST",'C2'!AL17:AL116,"M",'C2'!AH17:AH116,"A")</f>
        <v>0</v>
      </c>
      <c r="H24" s="69">
        <f>COUNTIFS('C2'!AM17:AM116,"ST",'C2'!AL17:AL116,"F",'C2'!AH17:AH116,"A")</f>
        <v>0</v>
      </c>
      <c r="I24" s="98">
        <f>H24+G24</f>
        <v>0</v>
      </c>
      <c r="J24" s="69">
        <f>COUNTIFS('C2'!AM17:AM116,"ST",'C2'!AL17:AL116,"M",'C2'!AH17:AH116,"B")</f>
        <v>1</v>
      </c>
      <c r="K24" s="69">
        <f>COUNTIFS('C2'!AM17:AM116,"ST",'C2'!AL17:AL116,"F",'C2'!AH17:AH116,"B")</f>
        <v>0</v>
      </c>
      <c r="L24" s="98">
        <f>K24+J24</f>
        <v>1</v>
      </c>
      <c r="M24" s="69">
        <f>COUNTIFS('C2'!AM17:AM116,"ST",'C2'!AL17:AL116,"M",'C2'!AH17:AH116,"C")</f>
        <v>0</v>
      </c>
      <c r="N24" s="69">
        <f>COUNTIFS('C2'!AM17:AM116,"ST",'C2'!AL17:AL116,"F",'C2'!AH17:AH116,"C")</f>
        <v>0</v>
      </c>
      <c r="O24" s="98">
        <f>N24+M24</f>
        <v>0</v>
      </c>
      <c r="P24" s="69">
        <f>COUNTIFS('C2'!AM17:AM116,"ST",'C2'!AL17:AL116,"M",'C2'!AH17:AH116,"D")</f>
        <v>0</v>
      </c>
      <c r="Q24" s="69">
        <f>COUNTIFS('C2'!AM17:AM116,"ST",'C2'!AL17:AL116,"F",'C2'!AH17:AH116,"D")</f>
        <v>0</v>
      </c>
      <c r="R24" s="98">
        <f>Q24+P24</f>
        <v>0</v>
      </c>
      <c r="S24" s="69">
        <f>COUNTIFS('C2'!AM17:AM116,"ST",'C2'!AL17:AL116,"M",'C2'!AH17:AH116,"E")</f>
        <v>0</v>
      </c>
      <c r="T24" s="69">
        <f>COUNTIFS('C2'!AM17:AM116,"ST",'C2'!AL17:AL116,"F",'C2'!AH17:AH116,"E")</f>
        <v>2</v>
      </c>
      <c r="U24" s="98">
        <f>T24+S24</f>
        <v>2</v>
      </c>
      <c r="V24" s="99"/>
      <c r="W24" s="78"/>
    </row>
    <row r="25" spans="2:23" ht="54.95" customHeight="1">
      <c r="B25" s="77"/>
      <c r="C25" s="100" t="s">
        <v>234</v>
      </c>
      <c r="D25" s="69">
        <f>COUNTIFS('C2'!AM17:AM116,"OBC",'C2'!AL17:AL116,"M")</f>
        <v>1</v>
      </c>
      <c r="E25" s="69">
        <f>COUNTIFS('C2'!AM17:AM116,"OBC",'C2'!AL17:AL116,"F")</f>
        <v>0</v>
      </c>
      <c r="F25" s="98">
        <f>E25+D25</f>
        <v>1</v>
      </c>
      <c r="G25" s="69">
        <f>COUNTIFS('C2'!AM17:AM116,"OBC",'C2'!AL17:AL116,"M",'C2'!AH17:AH116,"A")</f>
        <v>0</v>
      </c>
      <c r="H25" s="69">
        <f>COUNTIFS('C2'!AM17:AM116,"OBC",'C2'!AL17:AL116,"F",'C2'!AH17:AH116,"A")</f>
        <v>0</v>
      </c>
      <c r="I25" s="98">
        <f>H25+G25</f>
        <v>0</v>
      </c>
      <c r="J25" s="69">
        <f>COUNTIFS('C2'!AM17:AM116,"OBC",'C2'!AL17:AL116,"M",'C2'!AH17:AH116,"B")</f>
        <v>0</v>
      </c>
      <c r="K25" s="69">
        <f>COUNTIFS('C2'!AM17:AM116,"OBC",'C2'!AL17:AL116,"F",'C2'!AH17:AH116,"B")</f>
        <v>0</v>
      </c>
      <c r="L25" s="98">
        <f>K25+J25</f>
        <v>0</v>
      </c>
      <c r="M25" s="69">
        <f>COUNTIFS('C2'!AM17:AM116,"OBC",'C2'!AL17:AL116,"M",'C2'!AH17:AH116,"C")</f>
        <v>0</v>
      </c>
      <c r="N25" s="69">
        <f>COUNTIFS('C2'!AM17:AM116,"OBC",'C2'!AL17:AL116,"F",'C2'!AH17:AH116,"C")</f>
        <v>0</v>
      </c>
      <c r="O25" s="98">
        <f>N25+M25</f>
        <v>0</v>
      </c>
      <c r="P25" s="69">
        <f>COUNTIFS('C2'!AM17:AM116,"OBC",'C2'!AL17:AL116,"M",'C2'!AH17:AH116,"D")</f>
        <v>0</v>
      </c>
      <c r="Q25" s="69">
        <f>COUNTIFS('C2'!AM17:AM116,"OBC",'C2'!AL17:AL116,"F",'C2'!AH17:AH116,"D")</f>
        <v>0</v>
      </c>
      <c r="R25" s="98">
        <f>Q25+P25</f>
        <v>0</v>
      </c>
      <c r="S25" s="69">
        <f>COUNTIFS('C2'!AM17:AM116,"OBC",'C2'!AL17:AL116,"M",'C2'!AH17:AH116,"E")</f>
        <v>1</v>
      </c>
      <c r="T25" s="69">
        <f>COUNTIFS('C2'!AM17:AM116,"OBC",'C2'!AL17:AL116,"F",'C2'!AH17:AH116,"E")</f>
        <v>0</v>
      </c>
      <c r="U25" s="98">
        <f>T25+S25</f>
        <v>1</v>
      </c>
      <c r="V25" s="99"/>
      <c r="W25" s="78"/>
    </row>
    <row r="26" spans="2:23" ht="54.95" customHeight="1">
      <c r="B26" s="77"/>
      <c r="C26" s="103" t="s">
        <v>235</v>
      </c>
      <c r="D26" s="69">
        <f>COUNTIFS('C2'!AM17:AM116,"OPEN",'C2'!AL17:AL116,"M")</f>
        <v>0</v>
      </c>
      <c r="E26" s="69">
        <f>COUNTIFS('C2'!AM17:AM116,"OPEN",'C2'!AL17:AL116,"F")</f>
        <v>0</v>
      </c>
      <c r="F26" s="98">
        <f>E26+D26</f>
        <v>0</v>
      </c>
      <c r="G26" s="69">
        <f>COUNTIFS('C2'!AM17:AM116,"OPEN",'C2'!AL17:AL116,"M",'C2'!AH17:AH116,"A")</f>
        <v>0</v>
      </c>
      <c r="H26" s="69">
        <f>COUNTIFS('C2'!AM17:AM116,"OPEN",'C2'!AL17:AL116,"F",'C2'!AH17:AH116,"A")</f>
        <v>0</v>
      </c>
      <c r="I26" s="98">
        <f>H26+G26</f>
        <v>0</v>
      </c>
      <c r="J26" s="69">
        <f>COUNTIFS('C2'!AM17:AM116,"OPEN",'C2'!AL17:AL116,"M",'C2'!AH17:AH116,"B")</f>
        <v>0</v>
      </c>
      <c r="K26" s="69">
        <f>COUNTIFS('C2'!AM17:AM116,"OPEN",'C2'!AL17:AL116,"F",'C2'!AH17:AH116,"B")</f>
        <v>0</v>
      </c>
      <c r="L26" s="98">
        <f>K26+J26</f>
        <v>0</v>
      </c>
      <c r="M26" s="69">
        <f>COUNTIFS('C2'!AM17:AM116,"OPEN",'C2'!AL17:AL116,"M",'C2'!AH17:AH116,"C")</f>
        <v>0</v>
      </c>
      <c r="N26" s="69">
        <f>COUNTIFS('C2'!AM17:AM116,"OPEN",'C2'!AL17:AL116,"F",'C2'!AH17:AH116,"C")</f>
        <v>0</v>
      </c>
      <c r="O26" s="98">
        <f>N26+M26</f>
        <v>0</v>
      </c>
      <c r="P26" s="69">
        <f>COUNTIFS('C2'!AM17:AM116,"OPEN",'C2'!AL17:AL116,"M",'C2'!AH17:AH116,"D")</f>
        <v>0</v>
      </c>
      <c r="Q26" s="69">
        <f>COUNTIFS('C2'!AM17:AM116,"OPEN",'C2'!AL17:AL116,"F",'C2'!AH17:AH116,"D")</f>
        <v>0</v>
      </c>
      <c r="R26" s="98">
        <f>Q26+P26</f>
        <v>0</v>
      </c>
      <c r="S26" s="69">
        <f>COUNTIFS('C2'!AM17:AM116,"OPEN",'C2'!AL17:AL116,"M",'C2'!AH17:AH116,"E")</f>
        <v>0</v>
      </c>
      <c r="T26" s="69">
        <f>COUNTIFS('C2'!AM17:AM116,"OPEN",'C2'!AL17:AL116,"F",'C2'!AH17:AH116,"E")</f>
        <v>0</v>
      </c>
      <c r="U26" s="98">
        <f>T26+S26</f>
        <v>0</v>
      </c>
      <c r="V26" s="99"/>
      <c r="W26" s="78"/>
    </row>
    <row r="27" spans="2:23" ht="54.95" customHeight="1">
      <c r="B27" s="77"/>
      <c r="C27" s="100" t="s">
        <v>236</v>
      </c>
      <c r="D27" s="98">
        <f>SUM(D23:D26)</f>
        <v>2</v>
      </c>
      <c r="E27" s="98">
        <f>SUM(E23:E26)</f>
        <v>2</v>
      </c>
      <c r="F27" s="98">
        <f>E27+D27</f>
        <v>4</v>
      </c>
      <c r="G27" s="98">
        <f>SUM(G23:G26)</f>
        <v>0</v>
      </c>
      <c r="H27" s="98">
        <f>SUM(H23:H26)</f>
        <v>0</v>
      </c>
      <c r="I27" s="98">
        <f>H27+G27</f>
        <v>0</v>
      </c>
      <c r="J27" s="98">
        <f>SUM(J23:J26)</f>
        <v>1</v>
      </c>
      <c r="K27" s="98">
        <f>SUM(K23:K26)</f>
        <v>0</v>
      </c>
      <c r="L27" s="98">
        <f>K27+J27</f>
        <v>1</v>
      </c>
      <c r="M27" s="98">
        <f>SUM(M23:M26)</f>
        <v>0</v>
      </c>
      <c r="N27" s="98">
        <f>SUM(N23:N26)</f>
        <v>0</v>
      </c>
      <c r="O27" s="98">
        <f>N27+M27</f>
        <v>0</v>
      </c>
      <c r="P27" s="98">
        <f>SUM(N27:O27)</f>
        <v>0</v>
      </c>
      <c r="Q27" s="98">
        <f>SUM(Q23:Q26)</f>
        <v>0</v>
      </c>
      <c r="R27" s="98">
        <f>Q27+P27</f>
        <v>0</v>
      </c>
      <c r="S27" s="98">
        <f>SUM(S23:S26)</f>
        <v>1</v>
      </c>
      <c r="T27" s="98">
        <f>SUM(T23:T26)</f>
        <v>2</v>
      </c>
      <c r="U27" s="98">
        <f>T27+S27</f>
        <v>3</v>
      </c>
      <c r="V27" s="99"/>
      <c r="W27" s="78"/>
    </row>
    <row r="28" spans="2:23" ht="173.25" customHeight="1">
      <c r="B28" s="82"/>
      <c r="C28" s="72" t="s">
        <v>248</v>
      </c>
      <c r="D28" s="71"/>
      <c r="E28" s="71"/>
      <c r="F28" s="71"/>
      <c r="G28" s="71"/>
      <c r="H28" s="71"/>
      <c r="I28" s="71"/>
      <c r="J28" s="71"/>
      <c r="K28" s="71"/>
      <c r="L28" s="71"/>
      <c r="M28" s="72" t="s">
        <v>249</v>
      </c>
      <c r="N28" s="71"/>
      <c r="O28" s="71"/>
      <c r="P28" s="71"/>
      <c r="Q28" s="71"/>
      <c r="R28" s="71"/>
      <c r="S28" s="71"/>
      <c r="T28" s="71"/>
      <c r="U28" s="71"/>
      <c r="V28" s="71"/>
      <c r="W28" s="83"/>
    </row>
    <row r="29" spans="2:23"/>
  </sheetData>
  <mergeCells count="52">
    <mergeCell ref="B1:C1"/>
    <mergeCell ref="C12:E12"/>
    <mergeCell ref="F12:S12"/>
    <mergeCell ref="C4:V4"/>
    <mergeCell ref="C5:V5"/>
    <mergeCell ref="C6:V6"/>
    <mergeCell ref="C7:D7"/>
    <mergeCell ref="E7:F7"/>
    <mergeCell ref="R7:S7"/>
    <mergeCell ref="T7:V7"/>
    <mergeCell ref="C9:V9"/>
    <mergeCell ref="C10:E10"/>
    <mergeCell ref="F10:S10"/>
    <mergeCell ref="C11:E11"/>
    <mergeCell ref="F11:S11"/>
    <mergeCell ref="C13:E13"/>
    <mergeCell ref="F13:S13"/>
    <mergeCell ref="C14:E14"/>
    <mergeCell ref="F14:S14"/>
    <mergeCell ref="C15:E15"/>
    <mergeCell ref="F15:S15"/>
    <mergeCell ref="C16:E16"/>
    <mergeCell ref="F16:S16"/>
    <mergeCell ref="C17:E17"/>
    <mergeCell ref="F17:S17"/>
    <mergeCell ref="C19:C22"/>
    <mergeCell ref="G19:U19"/>
    <mergeCell ref="G21:G22"/>
    <mergeCell ref="H21:H22"/>
    <mergeCell ref="I21:I22"/>
    <mergeCell ref="O21:O22"/>
    <mergeCell ref="P21:P22"/>
    <mergeCell ref="Q21:Q22"/>
    <mergeCell ref="R21:R22"/>
    <mergeCell ref="S21:S22"/>
    <mergeCell ref="T21:T22"/>
    <mergeCell ref="D19:F20"/>
    <mergeCell ref="V19:V22"/>
    <mergeCell ref="G20:I20"/>
    <mergeCell ref="J20:L20"/>
    <mergeCell ref="M20:O20"/>
    <mergeCell ref="P20:R20"/>
    <mergeCell ref="S20:U20"/>
    <mergeCell ref="D21:D22"/>
    <mergeCell ref="E21:E22"/>
    <mergeCell ref="F21:F22"/>
    <mergeCell ref="U21:U22"/>
    <mergeCell ref="J21:J22"/>
    <mergeCell ref="K21:K22"/>
    <mergeCell ref="L21:L22"/>
    <mergeCell ref="M21:M22"/>
    <mergeCell ref="N21:N22"/>
  </mergeCells>
  <hyperlinks>
    <hyperlink ref="B1" location="'0'!B2" tooltip="HOME : CLICK ME" display="HOME"/>
    <hyperlink ref="B1:C1" location="'0'!B3" tooltip="HOME : CLICK ME" display="HOME"/>
  </hyperlinks>
  <pageMargins left="0.73" right="0.27559055118110237" top="0.74803149606299213" bottom="0.74803149606299213" header="0.31496062992125984" footer="0.31496062992125984"/>
  <pageSetup paperSize="5" scale="85" orientation="portrait" blackAndWhite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CF121"/>
  <sheetViews>
    <sheetView showGridLines="0" showRowColHeaders="0" zoomScale="85" zoomScaleNormal="85" workbookViewId="0">
      <pane xSplit="3" ySplit="16" topLeftCell="D17" activePane="bottomRight" state="frozen"/>
      <selection pane="topRight" activeCell="D1" sqref="D1"/>
      <selection pane="bottomLeft" activeCell="A15" sqref="A15"/>
      <selection pane="bottomRight" activeCell="C2" sqref="C2"/>
    </sheetView>
  </sheetViews>
  <sheetFormatPr defaultColWidth="0" defaultRowHeight="15" zeroHeight="1"/>
  <cols>
    <col min="1" max="1" width="9.140625" customWidth="1"/>
    <col min="2" max="2" width="4.140625" bestFit="1" customWidth="1"/>
    <col min="3" max="3" width="26.7109375" customWidth="1"/>
    <col min="4" max="4" width="5.85546875" customWidth="1"/>
    <col min="5" max="5" width="11" customWidth="1"/>
    <col min="6" max="11" width="4" customWidth="1"/>
    <col min="12" max="12" width="4.7109375" customWidth="1"/>
    <col min="13" max="19" width="4" customWidth="1"/>
    <col min="20" max="20" width="4.7109375" customWidth="1"/>
    <col min="21" max="21" width="4" customWidth="1"/>
    <col min="22" max="22" width="5.85546875" customWidth="1"/>
    <col min="23" max="28" width="4" customWidth="1"/>
    <col min="29" max="29" width="4.7109375" customWidth="1"/>
    <col min="30" max="30" width="4" customWidth="1"/>
    <col min="31" max="31" width="5.42578125" customWidth="1"/>
    <col min="32" max="32" width="4.5703125" customWidth="1"/>
    <col min="33" max="33" width="6.28515625" customWidth="1"/>
    <col min="34" max="34" width="4" customWidth="1"/>
    <col min="35" max="35" width="5.140625" customWidth="1"/>
    <col min="36" max="36" width="7.42578125" customWidth="1"/>
    <col min="37" max="37" width="3.85546875" customWidth="1"/>
    <col min="38" max="39" width="9.140625" style="292" hidden="1" customWidth="1"/>
    <col min="40" max="40" width="28.85546875" style="293" hidden="1" customWidth="1"/>
    <col min="41" max="41" width="20.85546875" style="293" hidden="1" customWidth="1"/>
    <col min="42" max="44" width="9.140625" style="293" hidden="1" customWidth="1"/>
    <col min="45" max="45" width="11.28515625" style="293" hidden="1" customWidth="1"/>
    <col min="46" max="55" width="9.140625" style="293" hidden="1" customWidth="1"/>
    <col min="56" max="56" width="5" style="272" hidden="1" customWidth="1"/>
    <col min="57" max="84" width="9.140625" style="272" hidden="1" customWidth="1"/>
    <col min="85" max="16384" width="9.140625" hidden="1"/>
  </cols>
  <sheetData>
    <row r="1" spans="2:84" ht="20.25" hidden="1" customHeight="1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 s="291">
        <v>37</v>
      </c>
      <c r="AM1" s="291">
        <v>38</v>
      </c>
      <c r="AN1" s="291">
        <v>39</v>
      </c>
      <c r="AO1" s="291">
        <v>40</v>
      </c>
      <c r="AP1" s="291">
        <v>41</v>
      </c>
      <c r="AQ1" s="291">
        <v>42</v>
      </c>
      <c r="AR1" s="291">
        <v>43</v>
      </c>
      <c r="AS1" s="291">
        <v>44</v>
      </c>
      <c r="AT1" s="291">
        <v>45</v>
      </c>
      <c r="AU1" s="291">
        <v>46</v>
      </c>
      <c r="AV1" s="291">
        <v>47</v>
      </c>
      <c r="AW1" s="291">
        <v>48</v>
      </c>
      <c r="AX1" s="291">
        <v>49</v>
      </c>
      <c r="AY1" s="291">
        <v>50</v>
      </c>
      <c r="AZ1" s="291">
        <v>51</v>
      </c>
      <c r="BA1" s="291">
        <v>52</v>
      </c>
      <c r="BB1" s="291">
        <v>53</v>
      </c>
      <c r="BC1" s="291">
        <v>54</v>
      </c>
      <c r="BD1" s="272">
        <v>55</v>
      </c>
      <c r="BE1" s="272">
        <v>56</v>
      </c>
    </row>
    <row r="2" spans="2:84" ht="26.25" customHeight="1">
      <c r="C2" s="247" t="s">
        <v>15</v>
      </c>
      <c r="D2" s="214" t="s">
        <v>312</v>
      </c>
      <c r="W2" s="374" t="s">
        <v>314</v>
      </c>
      <c r="X2" s="374"/>
      <c r="Y2" s="374"/>
      <c r="Z2" s="374"/>
      <c r="AA2" s="374"/>
      <c r="AB2" s="374"/>
      <c r="AC2" s="374"/>
      <c r="AD2" s="374"/>
      <c r="AE2" s="374"/>
      <c r="AF2" s="374"/>
      <c r="AG2" s="374"/>
      <c r="AH2" s="374"/>
      <c r="AI2" s="374"/>
      <c r="AJ2" s="374"/>
    </row>
    <row r="3" spans="2:84" ht="29.25" customHeight="1">
      <c r="B3" s="216" t="s">
        <v>314</v>
      </c>
      <c r="C3" s="213"/>
      <c r="W3" s="374"/>
      <c r="X3" s="374"/>
      <c r="Y3" s="374"/>
      <c r="Z3" s="374"/>
      <c r="AA3" s="374"/>
      <c r="AB3" s="374"/>
      <c r="AC3" s="374"/>
      <c r="AD3" s="374"/>
      <c r="AE3" s="374"/>
      <c r="AF3" s="374"/>
      <c r="AG3" s="374"/>
      <c r="AH3" s="374"/>
      <c r="AI3" s="374"/>
      <c r="AJ3" s="374"/>
    </row>
    <row r="4" spans="2:84" s="93" customFormat="1" ht="26.25">
      <c r="B4" s="375" t="s">
        <v>331</v>
      </c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285"/>
      <c r="W4" s="375" t="s">
        <v>331</v>
      </c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5"/>
      <c r="AJ4" s="375"/>
      <c r="AK4" s="286"/>
      <c r="AL4" s="294"/>
      <c r="AM4" s="294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73"/>
      <c r="BE4" s="273"/>
      <c r="BF4" s="273"/>
      <c r="BG4" s="273"/>
      <c r="BH4" s="273"/>
      <c r="BI4" s="273"/>
      <c r="BJ4" s="273"/>
      <c r="BK4" s="273"/>
      <c r="BL4" s="273"/>
      <c r="BM4" s="273"/>
      <c r="BN4" s="273"/>
      <c r="BO4" s="273"/>
      <c r="BP4" s="273"/>
      <c r="BQ4" s="273"/>
      <c r="BR4" s="273"/>
      <c r="BS4" s="273"/>
      <c r="BT4" s="273"/>
      <c r="BU4" s="273"/>
      <c r="BV4" s="273"/>
      <c r="BW4" s="273"/>
      <c r="BX4" s="273"/>
      <c r="BY4" s="273"/>
      <c r="BZ4" s="273"/>
      <c r="CA4" s="273"/>
      <c r="CB4" s="273"/>
      <c r="CC4" s="273"/>
      <c r="CD4" s="273"/>
      <c r="CE4" s="273"/>
      <c r="CF4" s="273"/>
    </row>
    <row r="5" spans="2:84" s="85" customFormat="1" ht="18.75" customHeight="1">
      <c r="B5" s="376" t="s">
        <v>251</v>
      </c>
      <c r="C5" s="376"/>
      <c r="D5" s="376"/>
      <c r="E5" s="376"/>
      <c r="F5" s="353" t="s">
        <v>206</v>
      </c>
      <c r="G5" s="353"/>
      <c r="H5" s="353"/>
      <c r="I5" s="353"/>
      <c r="J5" s="353"/>
      <c r="K5" s="353"/>
      <c r="L5" s="353"/>
      <c r="M5" s="353"/>
      <c r="N5" s="353" t="s">
        <v>149</v>
      </c>
      <c r="O5" s="353"/>
      <c r="P5" s="353"/>
      <c r="Q5" s="353"/>
      <c r="R5" s="353"/>
      <c r="S5" s="353"/>
      <c r="T5" s="353"/>
      <c r="U5" s="353"/>
      <c r="V5" s="270"/>
      <c r="W5" s="353" t="s">
        <v>329</v>
      </c>
      <c r="X5" s="353"/>
      <c r="Y5" s="353"/>
      <c r="Z5" s="353"/>
      <c r="AA5" s="353"/>
      <c r="AB5" s="353"/>
      <c r="AC5" s="353"/>
      <c r="AD5" s="353"/>
      <c r="AE5" s="352" t="s">
        <v>257</v>
      </c>
      <c r="AF5" s="352"/>
      <c r="AG5" s="389" t="s">
        <v>258</v>
      </c>
      <c r="AH5" s="352" t="s">
        <v>259</v>
      </c>
      <c r="AI5" s="386" t="str">
        <f>CONCATENATE('1'!C16,'1'!D16)</f>
        <v>JQ"GF S], SFI" lNJ; o ZZ)</v>
      </c>
      <c r="AJ5" s="352" t="s">
        <v>332</v>
      </c>
      <c r="AK5" s="287"/>
      <c r="AL5" s="296"/>
      <c r="AM5" s="296"/>
      <c r="AN5" s="297"/>
      <c r="AO5" s="297"/>
      <c r="AP5" s="297"/>
      <c r="AQ5" s="297"/>
      <c r="AR5" s="297"/>
      <c r="AS5" s="297"/>
      <c r="AT5" s="297"/>
      <c r="AU5" s="297"/>
      <c r="AV5" s="297"/>
      <c r="AW5" s="297"/>
      <c r="AX5" s="297"/>
      <c r="AY5" s="297"/>
      <c r="AZ5" s="297"/>
      <c r="BA5" s="297"/>
      <c r="BB5" s="297"/>
      <c r="BC5" s="297"/>
      <c r="BD5" s="274"/>
      <c r="BE5" s="274"/>
      <c r="BF5" s="274"/>
      <c r="BG5" s="274"/>
      <c r="BH5" s="274"/>
      <c r="BI5" s="274"/>
      <c r="BJ5" s="274"/>
      <c r="BK5" s="274"/>
      <c r="BL5" s="274"/>
      <c r="BM5" s="274"/>
      <c r="BN5" s="274"/>
      <c r="BO5" s="274"/>
      <c r="BP5" s="274"/>
      <c r="BQ5" s="274"/>
      <c r="BR5" s="274"/>
      <c r="BS5" s="274"/>
      <c r="BT5" s="274"/>
      <c r="BU5" s="274"/>
      <c r="BV5" s="274"/>
      <c r="BW5" s="274"/>
      <c r="BX5" s="274"/>
      <c r="BY5" s="274"/>
      <c r="BZ5" s="274"/>
      <c r="CA5" s="274"/>
      <c r="CB5" s="274"/>
      <c r="CC5" s="274"/>
      <c r="CD5" s="274"/>
      <c r="CE5" s="274"/>
      <c r="CF5" s="274"/>
    </row>
    <row r="6" spans="2:84" s="85" customFormat="1" ht="18.75" customHeight="1">
      <c r="B6" s="379" t="s">
        <v>16</v>
      </c>
      <c r="C6" s="383" t="s">
        <v>136</v>
      </c>
      <c r="D6" s="380" t="s">
        <v>237</v>
      </c>
      <c r="E6" s="383" t="s">
        <v>238</v>
      </c>
      <c r="F6" s="378" t="s">
        <v>239</v>
      </c>
      <c r="G6" s="378"/>
      <c r="H6" s="378"/>
      <c r="I6" s="378" t="s">
        <v>253</v>
      </c>
      <c r="J6" s="378"/>
      <c r="K6" s="378"/>
      <c r="L6" s="377" t="s">
        <v>333</v>
      </c>
      <c r="M6" s="377" t="s">
        <v>240</v>
      </c>
      <c r="N6" s="378" t="s">
        <v>239</v>
      </c>
      <c r="O6" s="378"/>
      <c r="P6" s="378"/>
      <c r="Q6" s="378" t="s">
        <v>253</v>
      </c>
      <c r="R6" s="378"/>
      <c r="S6" s="378"/>
      <c r="T6" s="377" t="s">
        <v>333</v>
      </c>
      <c r="U6" s="377" t="s">
        <v>240</v>
      </c>
      <c r="V6" s="215"/>
      <c r="W6" s="378" t="s">
        <v>239</v>
      </c>
      <c r="X6" s="378"/>
      <c r="Y6" s="378"/>
      <c r="Z6" s="378" t="s">
        <v>253</v>
      </c>
      <c r="AA6" s="378"/>
      <c r="AB6" s="378"/>
      <c r="AC6" s="377" t="s">
        <v>333</v>
      </c>
      <c r="AD6" s="377" t="s">
        <v>240</v>
      </c>
      <c r="AE6" s="352"/>
      <c r="AF6" s="352"/>
      <c r="AG6" s="390"/>
      <c r="AH6" s="352"/>
      <c r="AI6" s="387"/>
      <c r="AJ6" s="352"/>
      <c r="AK6" s="287"/>
      <c r="AL6" s="296"/>
      <c r="AM6" s="296"/>
      <c r="AN6" s="297"/>
      <c r="AO6" s="297"/>
      <c r="AP6" s="297"/>
      <c r="AQ6" s="297"/>
      <c r="AR6" s="297"/>
      <c r="AS6" s="297"/>
      <c r="AT6" s="297"/>
      <c r="AU6" s="297"/>
      <c r="AV6" s="297"/>
      <c r="AW6" s="297"/>
      <c r="AX6" s="297"/>
      <c r="AY6" s="297"/>
      <c r="AZ6" s="297"/>
      <c r="BA6" s="297"/>
      <c r="BB6" s="297"/>
      <c r="BC6" s="297"/>
      <c r="BD6" s="274"/>
      <c r="BE6" s="274"/>
      <c r="BF6" s="274"/>
      <c r="BG6" s="274"/>
      <c r="BH6" s="274"/>
      <c r="BI6" s="274"/>
      <c r="BJ6" s="274"/>
      <c r="BK6" s="274"/>
      <c r="BL6" s="274"/>
      <c r="BM6" s="274"/>
      <c r="BN6" s="274"/>
      <c r="BO6" s="274"/>
      <c r="BP6" s="274"/>
      <c r="BQ6" s="274"/>
      <c r="BR6" s="274"/>
      <c r="BS6" s="274"/>
      <c r="BT6" s="274"/>
      <c r="BU6" s="274"/>
      <c r="BV6" s="274"/>
      <c r="BW6" s="274"/>
      <c r="BX6" s="274"/>
      <c r="BY6" s="274"/>
      <c r="BZ6" s="274"/>
      <c r="CA6" s="274"/>
      <c r="CB6" s="274"/>
      <c r="CC6" s="274"/>
      <c r="CD6" s="274"/>
      <c r="CE6" s="274"/>
      <c r="CF6" s="274"/>
    </row>
    <row r="7" spans="2:84" s="85" customFormat="1" ht="15" customHeight="1">
      <c r="B7" s="379"/>
      <c r="C7" s="384"/>
      <c r="D7" s="381"/>
      <c r="E7" s="384"/>
      <c r="F7" s="352" t="s">
        <v>254</v>
      </c>
      <c r="G7" s="352" t="s">
        <v>255</v>
      </c>
      <c r="H7" s="352" t="s">
        <v>256</v>
      </c>
      <c r="I7" s="352" t="s">
        <v>254</v>
      </c>
      <c r="J7" s="352" t="s">
        <v>255</v>
      </c>
      <c r="K7" s="352" t="s">
        <v>256</v>
      </c>
      <c r="L7" s="377"/>
      <c r="M7" s="377"/>
      <c r="N7" s="352" t="s">
        <v>254</v>
      </c>
      <c r="O7" s="352" t="s">
        <v>255</v>
      </c>
      <c r="P7" s="352" t="s">
        <v>256</v>
      </c>
      <c r="Q7" s="352" t="s">
        <v>254</v>
      </c>
      <c r="R7" s="352" t="s">
        <v>255</v>
      </c>
      <c r="S7" s="352" t="s">
        <v>256</v>
      </c>
      <c r="T7" s="377"/>
      <c r="U7" s="377"/>
      <c r="V7" s="215"/>
      <c r="W7" s="352" t="s">
        <v>254</v>
      </c>
      <c r="X7" s="352" t="s">
        <v>255</v>
      </c>
      <c r="Y7" s="352" t="s">
        <v>256</v>
      </c>
      <c r="Z7" s="352" t="s">
        <v>254</v>
      </c>
      <c r="AA7" s="352" t="s">
        <v>255</v>
      </c>
      <c r="AB7" s="352" t="s">
        <v>256</v>
      </c>
      <c r="AC7" s="377"/>
      <c r="AD7" s="377"/>
      <c r="AE7" s="352"/>
      <c r="AF7" s="352"/>
      <c r="AG7" s="390"/>
      <c r="AH7" s="352"/>
      <c r="AI7" s="387"/>
      <c r="AJ7" s="352"/>
      <c r="AK7" s="287"/>
      <c r="AL7" s="296"/>
      <c r="AM7" s="296"/>
      <c r="AN7" s="297"/>
      <c r="AO7" s="297"/>
      <c r="AP7" s="297"/>
      <c r="AQ7" s="297"/>
      <c r="AR7" s="297"/>
      <c r="AS7" s="297"/>
      <c r="AT7" s="297"/>
      <c r="AU7" s="297"/>
      <c r="AV7" s="297"/>
      <c r="AW7" s="297"/>
      <c r="AX7" s="297"/>
      <c r="AY7" s="297"/>
      <c r="AZ7" s="297"/>
      <c r="BA7" s="297"/>
      <c r="BB7" s="297"/>
      <c r="BC7" s="297"/>
      <c r="BD7" s="274"/>
      <c r="BE7" s="274"/>
      <c r="BF7" s="274"/>
      <c r="BG7" s="274"/>
      <c r="BH7" s="274"/>
      <c r="BI7" s="274"/>
      <c r="BJ7" s="274"/>
      <c r="BK7" s="274"/>
      <c r="BL7" s="274"/>
      <c r="BM7" s="274"/>
      <c r="BN7" s="274"/>
      <c r="BO7" s="274"/>
      <c r="BP7" s="274"/>
      <c r="BQ7" s="274"/>
      <c r="BR7" s="274"/>
      <c r="BS7" s="274"/>
      <c r="BT7" s="274"/>
      <c r="BU7" s="274"/>
      <c r="BV7" s="274"/>
      <c r="BW7" s="274"/>
      <c r="BX7" s="274"/>
      <c r="BY7" s="274"/>
      <c r="BZ7" s="274"/>
      <c r="CA7" s="274"/>
      <c r="CB7" s="274"/>
      <c r="CC7" s="274"/>
      <c r="CD7" s="274"/>
      <c r="CE7" s="274"/>
      <c r="CF7" s="274"/>
    </row>
    <row r="8" spans="2:84" s="85" customFormat="1" ht="15" customHeight="1">
      <c r="B8" s="379"/>
      <c r="C8" s="384"/>
      <c r="D8" s="381"/>
      <c r="E8" s="384"/>
      <c r="F8" s="352"/>
      <c r="G8" s="352"/>
      <c r="H8" s="352"/>
      <c r="I8" s="352"/>
      <c r="J8" s="352"/>
      <c r="K8" s="352"/>
      <c r="L8" s="377"/>
      <c r="M8" s="377"/>
      <c r="N8" s="352"/>
      <c r="O8" s="352"/>
      <c r="P8" s="352"/>
      <c r="Q8" s="352"/>
      <c r="R8" s="352"/>
      <c r="S8" s="352"/>
      <c r="T8" s="377"/>
      <c r="U8" s="377"/>
      <c r="V8" s="215"/>
      <c r="W8" s="352"/>
      <c r="X8" s="352"/>
      <c r="Y8" s="352"/>
      <c r="Z8" s="352"/>
      <c r="AA8" s="352"/>
      <c r="AB8" s="352"/>
      <c r="AC8" s="377"/>
      <c r="AD8" s="377"/>
      <c r="AE8" s="352"/>
      <c r="AF8" s="352"/>
      <c r="AG8" s="390"/>
      <c r="AH8" s="352"/>
      <c r="AI8" s="387"/>
      <c r="AJ8" s="352"/>
      <c r="AK8" s="287"/>
      <c r="AL8" s="296"/>
      <c r="AM8" s="296"/>
      <c r="AN8" s="297"/>
      <c r="AO8" s="297"/>
      <c r="AP8" s="297"/>
      <c r="AQ8" s="297"/>
      <c r="AR8" s="297"/>
      <c r="AS8" s="297"/>
      <c r="AT8" s="297"/>
      <c r="AU8" s="297"/>
      <c r="AV8" s="297"/>
      <c r="AW8" s="297"/>
      <c r="AX8" s="297"/>
      <c r="AY8" s="297"/>
      <c r="AZ8" s="297"/>
      <c r="BA8" s="297"/>
      <c r="BB8" s="297"/>
      <c r="BC8" s="297"/>
      <c r="BD8" s="274"/>
      <c r="BE8" s="274"/>
      <c r="BF8" s="274"/>
      <c r="BG8" s="274"/>
      <c r="BH8" s="274"/>
      <c r="BI8" s="274"/>
      <c r="BJ8" s="274"/>
      <c r="BK8" s="274"/>
      <c r="BL8" s="274"/>
      <c r="BM8" s="274"/>
      <c r="BN8" s="274"/>
      <c r="BO8" s="274"/>
      <c r="BP8" s="274"/>
      <c r="BQ8" s="274"/>
      <c r="BR8" s="274"/>
      <c r="BS8" s="274"/>
      <c r="BT8" s="274"/>
      <c r="BU8" s="274"/>
      <c r="BV8" s="274"/>
      <c r="BW8" s="274"/>
      <c r="BX8" s="274"/>
      <c r="BY8" s="274"/>
      <c r="BZ8" s="274"/>
      <c r="CA8" s="274"/>
      <c r="CB8" s="274"/>
      <c r="CC8" s="274"/>
      <c r="CD8" s="274"/>
      <c r="CE8" s="274"/>
      <c r="CF8" s="274"/>
    </row>
    <row r="9" spans="2:84" s="85" customFormat="1" ht="15" customHeight="1">
      <c r="B9" s="379"/>
      <c r="C9" s="384"/>
      <c r="D9" s="381"/>
      <c r="E9" s="384"/>
      <c r="F9" s="352"/>
      <c r="G9" s="352"/>
      <c r="H9" s="352"/>
      <c r="I9" s="352"/>
      <c r="J9" s="352"/>
      <c r="K9" s="352"/>
      <c r="L9" s="377"/>
      <c r="M9" s="377"/>
      <c r="N9" s="352"/>
      <c r="O9" s="352"/>
      <c r="P9" s="352"/>
      <c r="Q9" s="352"/>
      <c r="R9" s="352"/>
      <c r="S9" s="352"/>
      <c r="T9" s="377"/>
      <c r="U9" s="377"/>
      <c r="V9" s="215"/>
      <c r="W9" s="352"/>
      <c r="X9" s="352"/>
      <c r="Y9" s="352"/>
      <c r="Z9" s="352"/>
      <c r="AA9" s="352"/>
      <c r="AB9" s="352"/>
      <c r="AC9" s="377"/>
      <c r="AD9" s="377"/>
      <c r="AE9" s="352"/>
      <c r="AF9" s="352"/>
      <c r="AG9" s="390"/>
      <c r="AH9" s="352"/>
      <c r="AI9" s="387"/>
      <c r="AJ9" s="352"/>
      <c r="AK9" s="287"/>
      <c r="AL9" s="296"/>
      <c r="AM9" s="296"/>
      <c r="AN9" s="297"/>
      <c r="AO9" s="297"/>
      <c r="AP9" s="297"/>
      <c r="AQ9" s="297"/>
      <c r="AR9" s="297"/>
      <c r="AS9" s="297"/>
      <c r="AT9" s="297"/>
      <c r="AU9" s="297"/>
      <c r="AV9" s="297"/>
      <c r="AW9" s="297"/>
      <c r="AX9" s="297"/>
      <c r="AY9" s="297"/>
      <c r="AZ9" s="297"/>
      <c r="BA9" s="297"/>
      <c r="BB9" s="297"/>
      <c r="BC9" s="297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4"/>
      <c r="BO9" s="274"/>
      <c r="BP9" s="274"/>
      <c r="BQ9" s="274"/>
      <c r="BR9" s="274"/>
      <c r="BS9" s="274"/>
      <c r="BT9" s="274"/>
      <c r="BU9" s="274"/>
      <c r="BV9" s="274"/>
      <c r="BW9" s="274"/>
      <c r="BX9" s="274"/>
      <c r="BY9" s="274"/>
      <c r="BZ9" s="274"/>
      <c r="CA9" s="274"/>
      <c r="CB9" s="274"/>
      <c r="CC9" s="274"/>
      <c r="CD9" s="274"/>
      <c r="CE9" s="274"/>
      <c r="CF9" s="274"/>
    </row>
    <row r="10" spans="2:84" s="85" customFormat="1" ht="15" customHeight="1">
      <c r="B10" s="379"/>
      <c r="C10" s="384"/>
      <c r="D10" s="381"/>
      <c r="E10" s="384"/>
      <c r="F10" s="352"/>
      <c r="G10" s="352"/>
      <c r="H10" s="352"/>
      <c r="I10" s="352"/>
      <c r="J10" s="352"/>
      <c r="K10" s="352"/>
      <c r="L10" s="377"/>
      <c r="M10" s="377"/>
      <c r="N10" s="352"/>
      <c r="O10" s="352"/>
      <c r="P10" s="352"/>
      <c r="Q10" s="352"/>
      <c r="R10" s="352"/>
      <c r="S10" s="352"/>
      <c r="T10" s="377"/>
      <c r="U10" s="377"/>
      <c r="V10" s="215"/>
      <c r="W10" s="352"/>
      <c r="X10" s="352"/>
      <c r="Y10" s="352"/>
      <c r="Z10" s="352"/>
      <c r="AA10" s="352"/>
      <c r="AB10" s="352"/>
      <c r="AC10" s="377"/>
      <c r="AD10" s="377"/>
      <c r="AE10" s="352"/>
      <c r="AF10" s="352"/>
      <c r="AG10" s="390"/>
      <c r="AH10" s="352"/>
      <c r="AI10" s="387"/>
      <c r="AJ10" s="352"/>
      <c r="AK10" s="287"/>
      <c r="AL10" s="296"/>
      <c r="AM10" s="296"/>
      <c r="AN10" s="297"/>
      <c r="AO10" s="297"/>
      <c r="AP10" s="297"/>
      <c r="AQ10" s="297"/>
      <c r="AR10" s="297"/>
      <c r="AS10" s="297"/>
      <c r="AT10" s="297"/>
      <c r="AU10" s="297"/>
      <c r="AV10" s="297"/>
      <c r="AW10" s="297"/>
      <c r="AX10" s="297"/>
      <c r="AY10" s="297"/>
      <c r="AZ10" s="297"/>
      <c r="BA10" s="297"/>
      <c r="BB10" s="297"/>
      <c r="BC10" s="297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  <c r="CC10" s="274"/>
      <c r="CD10" s="274"/>
      <c r="CE10" s="274"/>
      <c r="CF10" s="274"/>
    </row>
    <row r="11" spans="2:84" s="85" customFormat="1" ht="15" customHeight="1">
      <c r="B11" s="379"/>
      <c r="C11" s="384"/>
      <c r="D11" s="381"/>
      <c r="E11" s="384"/>
      <c r="F11" s="352"/>
      <c r="G11" s="352"/>
      <c r="H11" s="352"/>
      <c r="I11" s="352"/>
      <c r="J11" s="352"/>
      <c r="K11" s="352"/>
      <c r="L11" s="377"/>
      <c r="M11" s="377"/>
      <c r="N11" s="352"/>
      <c r="O11" s="352"/>
      <c r="P11" s="352"/>
      <c r="Q11" s="352"/>
      <c r="R11" s="352"/>
      <c r="S11" s="352"/>
      <c r="T11" s="377"/>
      <c r="U11" s="377"/>
      <c r="V11" s="215"/>
      <c r="W11" s="352"/>
      <c r="X11" s="352"/>
      <c r="Y11" s="352"/>
      <c r="Z11" s="352"/>
      <c r="AA11" s="352"/>
      <c r="AB11" s="352"/>
      <c r="AC11" s="377"/>
      <c r="AD11" s="377"/>
      <c r="AE11" s="352"/>
      <c r="AF11" s="352"/>
      <c r="AG11" s="390"/>
      <c r="AH11" s="352"/>
      <c r="AI11" s="387"/>
      <c r="AJ11" s="352"/>
      <c r="AK11" s="287"/>
      <c r="AL11" s="296"/>
      <c r="AM11" s="296"/>
      <c r="AN11" s="297"/>
      <c r="AO11" s="297"/>
      <c r="AP11" s="297"/>
      <c r="AQ11" s="297"/>
      <c r="AR11" s="297"/>
      <c r="AS11" s="297"/>
      <c r="AT11" s="297"/>
      <c r="AU11" s="297"/>
      <c r="AV11" s="297"/>
      <c r="AW11" s="297"/>
      <c r="AX11" s="297"/>
      <c r="AY11" s="297"/>
      <c r="AZ11" s="297"/>
      <c r="BA11" s="297"/>
      <c r="BB11" s="297"/>
      <c r="BC11" s="297"/>
      <c r="BD11" s="274"/>
      <c r="BE11" s="274"/>
      <c r="BF11" s="274"/>
      <c r="BG11" s="274"/>
      <c r="BH11" s="274"/>
      <c r="BI11" s="274"/>
      <c r="BJ11" s="274"/>
      <c r="BK11" s="274"/>
      <c r="BL11" s="274"/>
      <c r="BM11" s="274"/>
      <c r="BN11" s="274"/>
      <c r="BO11" s="274"/>
      <c r="BP11" s="274"/>
      <c r="BQ11" s="274"/>
      <c r="BR11" s="274"/>
      <c r="BS11" s="274"/>
      <c r="BT11" s="274"/>
      <c r="BU11" s="274"/>
      <c r="BV11" s="274"/>
      <c r="BW11" s="274"/>
      <c r="BX11" s="274"/>
      <c r="BY11" s="274"/>
      <c r="BZ11" s="274"/>
      <c r="CA11" s="274"/>
      <c r="CB11" s="274"/>
      <c r="CC11" s="274"/>
      <c r="CD11" s="274"/>
      <c r="CE11" s="274"/>
      <c r="CF11" s="274"/>
    </row>
    <row r="12" spans="2:84" s="85" customFormat="1" ht="15" customHeight="1">
      <c r="B12" s="379"/>
      <c r="C12" s="384"/>
      <c r="D12" s="381"/>
      <c r="E12" s="384"/>
      <c r="F12" s="352"/>
      <c r="G12" s="352"/>
      <c r="H12" s="352"/>
      <c r="I12" s="352"/>
      <c r="J12" s="352"/>
      <c r="K12" s="352"/>
      <c r="L12" s="377"/>
      <c r="M12" s="377"/>
      <c r="N12" s="352"/>
      <c r="O12" s="352"/>
      <c r="P12" s="352"/>
      <c r="Q12" s="352"/>
      <c r="R12" s="352"/>
      <c r="S12" s="352"/>
      <c r="T12" s="377"/>
      <c r="U12" s="377"/>
      <c r="V12" s="215"/>
      <c r="W12" s="352"/>
      <c r="X12" s="352"/>
      <c r="Y12" s="352"/>
      <c r="Z12" s="352"/>
      <c r="AA12" s="352"/>
      <c r="AB12" s="352"/>
      <c r="AC12" s="377"/>
      <c r="AD12" s="377"/>
      <c r="AE12" s="352"/>
      <c r="AF12" s="352"/>
      <c r="AG12" s="390"/>
      <c r="AH12" s="352"/>
      <c r="AI12" s="387"/>
      <c r="AJ12" s="352"/>
      <c r="AK12" s="287"/>
      <c r="AL12" s="296"/>
      <c r="AM12" s="296"/>
      <c r="AN12" s="297"/>
      <c r="AO12" s="297"/>
      <c r="AP12" s="297"/>
      <c r="AQ12" s="297"/>
      <c r="AR12" s="297"/>
      <c r="AS12" s="297"/>
      <c r="AT12" s="297"/>
      <c r="AU12" s="297"/>
      <c r="AV12" s="297"/>
      <c r="AW12" s="297"/>
      <c r="AX12" s="297"/>
      <c r="AY12" s="297"/>
      <c r="AZ12" s="297"/>
      <c r="BA12" s="297"/>
      <c r="BB12" s="297"/>
      <c r="BC12" s="297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  <c r="BQ12" s="274"/>
      <c r="BR12" s="274"/>
      <c r="BS12" s="274"/>
      <c r="BT12" s="274"/>
      <c r="BU12" s="274"/>
      <c r="BV12" s="274"/>
      <c r="BW12" s="274"/>
      <c r="BX12" s="274"/>
      <c r="BY12" s="274"/>
      <c r="BZ12" s="274"/>
      <c r="CA12" s="274"/>
      <c r="CB12" s="274"/>
      <c r="CC12" s="274"/>
      <c r="CD12" s="274"/>
      <c r="CE12" s="274"/>
      <c r="CF12" s="274"/>
    </row>
    <row r="13" spans="2:84" s="85" customFormat="1" ht="15" customHeight="1">
      <c r="B13" s="379"/>
      <c r="C13" s="384"/>
      <c r="D13" s="381"/>
      <c r="E13" s="384"/>
      <c r="F13" s="352"/>
      <c r="G13" s="352"/>
      <c r="H13" s="352"/>
      <c r="I13" s="352"/>
      <c r="J13" s="352"/>
      <c r="K13" s="352"/>
      <c r="L13" s="377"/>
      <c r="M13" s="377"/>
      <c r="N13" s="352"/>
      <c r="O13" s="352"/>
      <c r="P13" s="352"/>
      <c r="Q13" s="352"/>
      <c r="R13" s="352"/>
      <c r="S13" s="352"/>
      <c r="T13" s="377"/>
      <c r="U13" s="377"/>
      <c r="V13" s="215"/>
      <c r="W13" s="352"/>
      <c r="X13" s="352"/>
      <c r="Y13" s="352"/>
      <c r="Z13" s="352"/>
      <c r="AA13" s="352"/>
      <c r="AB13" s="352"/>
      <c r="AC13" s="377"/>
      <c r="AD13" s="377"/>
      <c r="AE13" s="352"/>
      <c r="AF13" s="352"/>
      <c r="AG13" s="390"/>
      <c r="AH13" s="352"/>
      <c r="AI13" s="387"/>
      <c r="AJ13" s="352"/>
      <c r="AK13" s="287"/>
      <c r="AL13" s="296"/>
      <c r="AM13" s="296"/>
      <c r="AN13" s="297"/>
      <c r="AO13" s="297"/>
      <c r="AP13" s="297"/>
      <c r="AQ13" s="297"/>
      <c r="AR13" s="297"/>
      <c r="AS13" s="297"/>
      <c r="AT13" s="297"/>
      <c r="AU13" s="297"/>
      <c r="AV13" s="297"/>
      <c r="AW13" s="297"/>
      <c r="AX13" s="297"/>
      <c r="AY13" s="297"/>
      <c r="AZ13" s="297"/>
      <c r="BA13" s="297"/>
      <c r="BB13" s="297"/>
      <c r="BC13" s="297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4"/>
      <c r="BT13" s="274"/>
      <c r="BU13" s="274"/>
      <c r="BV13" s="274"/>
      <c r="BW13" s="274"/>
      <c r="BX13" s="274"/>
      <c r="BY13" s="274"/>
      <c r="BZ13" s="274"/>
      <c r="CA13" s="274"/>
      <c r="CB13" s="274"/>
      <c r="CC13" s="274"/>
      <c r="CD13" s="274"/>
      <c r="CE13" s="274"/>
      <c r="CF13" s="274"/>
    </row>
    <row r="14" spans="2:84" s="85" customFormat="1" ht="84.75" customHeight="1">
      <c r="B14" s="379"/>
      <c r="C14" s="384"/>
      <c r="D14" s="381"/>
      <c r="E14" s="384"/>
      <c r="F14" s="352"/>
      <c r="G14" s="352"/>
      <c r="H14" s="352"/>
      <c r="I14" s="352"/>
      <c r="J14" s="352"/>
      <c r="K14" s="352"/>
      <c r="L14" s="377"/>
      <c r="M14" s="377"/>
      <c r="N14" s="352"/>
      <c r="O14" s="352"/>
      <c r="P14" s="352"/>
      <c r="Q14" s="352"/>
      <c r="R14" s="352"/>
      <c r="S14" s="352"/>
      <c r="T14" s="377"/>
      <c r="U14" s="377"/>
      <c r="V14" s="215"/>
      <c r="W14" s="352"/>
      <c r="X14" s="352"/>
      <c r="Y14" s="352"/>
      <c r="Z14" s="352"/>
      <c r="AA14" s="352"/>
      <c r="AB14" s="352"/>
      <c r="AC14" s="377"/>
      <c r="AD14" s="377"/>
      <c r="AE14" s="352"/>
      <c r="AF14" s="352"/>
      <c r="AG14" s="391"/>
      <c r="AH14" s="352"/>
      <c r="AI14" s="388"/>
      <c r="AJ14" s="352"/>
      <c r="AK14" s="287"/>
      <c r="AL14" s="296"/>
      <c r="AM14" s="296"/>
      <c r="AN14" s="297"/>
      <c r="AO14" s="297"/>
      <c r="AP14" s="297"/>
      <c r="AQ14" s="297"/>
      <c r="AR14" s="297"/>
      <c r="AS14" s="297"/>
      <c r="AT14" s="297"/>
      <c r="AU14" s="297"/>
      <c r="AV14" s="297"/>
      <c r="AW14" s="297"/>
      <c r="AX14" s="297"/>
      <c r="AY14" s="297"/>
      <c r="AZ14" s="297"/>
      <c r="BA14" s="297"/>
      <c r="BB14" s="297"/>
      <c r="BC14" s="297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274"/>
      <c r="BO14" s="274"/>
      <c r="BP14" s="274"/>
      <c r="BQ14" s="274"/>
      <c r="BR14" s="274"/>
      <c r="BS14" s="274"/>
      <c r="BT14" s="274"/>
      <c r="BU14" s="274"/>
      <c r="BV14" s="274"/>
      <c r="BW14" s="274"/>
      <c r="BX14" s="274"/>
      <c r="BY14" s="274"/>
      <c r="BZ14" s="274"/>
      <c r="CA14" s="274"/>
      <c r="CB14" s="274"/>
      <c r="CC14" s="274"/>
      <c r="CD14" s="274"/>
      <c r="CE14" s="274"/>
      <c r="CF14" s="274"/>
    </row>
    <row r="15" spans="2:84" s="85" customFormat="1" ht="46.5" customHeight="1">
      <c r="B15" s="379"/>
      <c r="C15" s="385"/>
      <c r="D15" s="382"/>
      <c r="E15" s="385"/>
      <c r="F15" s="86" t="s">
        <v>250</v>
      </c>
      <c r="G15" s="86" t="s">
        <v>250</v>
      </c>
      <c r="H15" s="86" t="s">
        <v>262</v>
      </c>
      <c r="I15" s="86" t="s">
        <v>250</v>
      </c>
      <c r="J15" s="86" t="s">
        <v>250</v>
      </c>
      <c r="K15" s="86" t="s">
        <v>262</v>
      </c>
      <c r="L15" s="377"/>
      <c r="M15" s="377"/>
      <c r="N15" s="86" t="s">
        <v>250</v>
      </c>
      <c r="O15" s="86" t="s">
        <v>250</v>
      </c>
      <c r="P15" s="86" t="s">
        <v>262</v>
      </c>
      <c r="Q15" s="86" t="s">
        <v>250</v>
      </c>
      <c r="R15" s="86" t="s">
        <v>250</v>
      </c>
      <c r="S15" s="86" t="s">
        <v>262</v>
      </c>
      <c r="T15" s="377"/>
      <c r="U15" s="377"/>
      <c r="V15" s="215"/>
      <c r="W15" s="86" t="s">
        <v>250</v>
      </c>
      <c r="X15" s="86" t="s">
        <v>250</v>
      </c>
      <c r="Y15" s="86" t="s">
        <v>262</v>
      </c>
      <c r="Z15" s="86" t="s">
        <v>250</v>
      </c>
      <c r="AA15" s="86" t="s">
        <v>250</v>
      </c>
      <c r="AB15" s="86" t="s">
        <v>262</v>
      </c>
      <c r="AC15" s="377"/>
      <c r="AD15" s="377"/>
      <c r="AE15" s="284" t="s">
        <v>323</v>
      </c>
      <c r="AF15" s="87" t="s">
        <v>240</v>
      </c>
      <c r="AG15" s="92" t="s">
        <v>330</v>
      </c>
      <c r="AH15" s="352"/>
      <c r="AI15" s="88" t="s">
        <v>24</v>
      </c>
      <c r="AJ15" s="352"/>
      <c r="AK15" s="287"/>
      <c r="AL15" s="298" t="s">
        <v>263</v>
      </c>
      <c r="AM15" s="298" t="s">
        <v>264</v>
      </c>
      <c r="AN15" s="299" t="s">
        <v>292</v>
      </c>
      <c r="AO15" s="297"/>
      <c r="AP15" s="297"/>
      <c r="AQ15" s="297"/>
      <c r="AR15" s="297"/>
      <c r="AS15" s="297"/>
      <c r="AT15" s="297"/>
      <c r="AU15" s="297"/>
      <c r="AV15" s="297"/>
      <c r="AW15" s="297"/>
      <c r="AX15" s="297"/>
      <c r="AY15" s="297"/>
      <c r="AZ15" s="297"/>
      <c r="BA15" s="297"/>
      <c r="BB15" s="297"/>
      <c r="BC15" s="297"/>
      <c r="BD15" s="274"/>
      <c r="BE15" s="274"/>
      <c r="BF15" s="274"/>
      <c r="BG15" s="274"/>
      <c r="BH15" s="274"/>
      <c r="BI15" s="274"/>
      <c r="BJ15" s="274"/>
      <c r="BK15" s="274"/>
      <c r="BL15" s="274"/>
      <c r="BM15" s="274"/>
      <c r="BN15" s="274"/>
      <c r="BO15" s="274"/>
      <c r="BP15" s="274"/>
      <c r="BQ15" s="274"/>
      <c r="BR15" s="274"/>
      <c r="BS15" s="274"/>
      <c r="BT15" s="274"/>
      <c r="BU15" s="274"/>
      <c r="BV15" s="274"/>
      <c r="BW15" s="274"/>
      <c r="BX15" s="274"/>
      <c r="BY15" s="274"/>
      <c r="BZ15" s="274"/>
      <c r="CA15" s="274"/>
      <c r="CB15" s="274"/>
      <c r="CC15" s="274"/>
      <c r="CD15" s="274"/>
      <c r="CE15" s="274"/>
      <c r="CF15" s="274"/>
    </row>
    <row r="16" spans="2:84" s="1" customFormat="1" ht="15.75" customHeight="1">
      <c r="B16" s="89">
        <v>1</v>
      </c>
      <c r="C16" s="89" t="s">
        <v>33</v>
      </c>
      <c r="D16" s="89" t="s">
        <v>34</v>
      </c>
      <c r="E16" s="89" t="s">
        <v>35</v>
      </c>
      <c r="F16" s="89" t="s">
        <v>36</v>
      </c>
      <c r="G16" s="89" t="s">
        <v>37</v>
      </c>
      <c r="H16" s="89" t="s">
        <v>38</v>
      </c>
      <c r="I16" s="89" t="s">
        <v>39</v>
      </c>
      <c r="J16" s="89" t="s">
        <v>40</v>
      </c>
      <c r="K16" s="89" t="s">
        <v>31</v>
      </c>
      <c r="L16" s="89" t="s">
        <v>41</v>
      </c>
      <c r="M16" s="89" t="s">
        <v>42</v>
      </c>
      <c r="N16" s="89" t="s">
        <v>43</v>
      </c>
      <c r="O16" s="89" t="s">
        <v>44</v>
      </c>
      <c r="P16" s="89" t="s">
        <v>45</v>
      </c>
      <c r="Q16" s="89" t="s">
        <v>46</v>
      </c>
      <c r="R16" s="89" t="s">
        <v>47</v>
      </c>
      <c r="S16" s="89" t="s">
        <v>48</v>
      </c>
      <c r="T16" s="89" t="s">
        <v>49</v>
      </c>
      <c r="U16" s="89" t="s">
        <v>50</v>
      </c>
      <c r="V16" s="215"/>
      <c r="W16" s="89" t="s">
        <v>51</v>
      </c>
      <c r="X16" s="89" t="s">
        <v>52</v>
      </c>
      <c r="Y16" s="89" t="s">
        <v>53</v>
      </c>
      <c r="Z16" s="89" t="s">
        <v>54</v>
      </c>
      <c r="AA16" s="89" t="s">
        <v>55</v>
      </c>
      <c r="AB16" s="89" t="s">
        <v>56</v>
      </c>
      <c r="AC16" s="89" t="s">
        <v>57</v>
      </c>
      <c r="AD16" s="89" t="s">
        <v>58</v>
      </c>
      <c r="AE16" s="90" t="s">
        <v>59</v>
      </c>
      <c r="AF16" s="89" t="s">
        <v>60</v>
      </c>
      <c r="AG16" s="90" t="s">
        <v>61</v>
      </c>
      <c r="AH16" s="89" t="s">
        <v>62</v>
      </c>
      <c r="AI16" s="90" t="s">
        <v>63</v>
      </c>
      <c r="AJ16" s="89" t="s">
        <v>64</v>
      </c>
      <c r="AK16" s="288"/>
      <c r="AL16" s="300"/>
      <c r="AM16" s="300"/>
      <c r="AN16" s="301"/>
      <c r="AO16" s="301"/>
      <c r="AP16" s="301"/>
      <c r="AQ16" s="301"/>
      <c r="AR16" s="301"/>
      <c r="AS16" s="301"/>
      <c r="AT16" s="301" t="s">
        <v>294</v>
      </c>
      <c r="AU16" s="301" t="s">
        <v>294</v>
      </c>
      <c r="AV16" s="301" t="s">
        <v>295</v>
      </c>
      <c r="AW16" s="301" t="s">
        <v>295</v>
      </c>
      <c r="AX16" s="301" t="s">
        <v>296</v>
      </c>
      <c r="AY16" s="301" t="s">
        <v>296</v>
      </c>
      <c r="AZ16" s="301" t="s">
        <v>297</v>
      </c>
      <c r="BA16" s="301"/>
      <c r="BB16" s="301" t="s">
        <v>326</v>
      </c>
      <c r="BC16" s="301"/>
      <c r="BD16" s="275"/>
      <c r="BE16" s="275"/>
      <c r="BF16" s="275"/>
      <c r="BG16" s="275"/>
      <c r="BH16" s="275"/>
      <c r="BI16" s="275"/>
      <c r="BJ16" s="275"/>
      <c r="BK16" s="275"/>
      <c r="BL16" s="275"/>
      <c r="BM16" s="275"/>
      <c r="BN16" s="275"/>
      <c r="BO16" s="275"/>
      <c r="BP16" s="275"/>
      <c r="BQ16" s="275"/>
      <c r="BR16" s="275"/>
      <c r="BS16" s="275"/>
      <c r="BT16" s="275"/>
      <c r="BU16" s="275"/>
      <c r="BV16" s="275"/>
      <c r="BW16" s="275"/>
      <c r="BX16" s="275"/>
      <c r="BY16" s="275"/>
      <c r="BZ16" s="275"/>
      <c r="CA16" s="275"/>
      <c r="CB16" s="275"/>
      <c r="CC16" s="275"/>
      <c r="CD16" s="275"/>
      <c r="CE16" s="275"/>
      <c r="CF16" s="275"/>
    </row>
    <row r="17" spans="2:84" s="97" customFormat="1" ht="24.95" customHeight="1">
      <c r="B17" s="69">
        <v>1</v>
      </c>
      <c r="C17" s="104" t="str">
        <f>CONCATENATE('2'!C4,'2'!Q4,'2'!D4,'2'!Q4,'2'!E4)</f>
        <v>રાઠોડ જય શંકરભાઇ</v>
      </c>
      <c r="D17" s="94">
        <f>'2'!H4</f>
        <v>0</v>
      </c>
      <c r="E17" s="94">
        <f>'2'!I4</f>
        <v>0</v>
      </c>
      <c r="F17" s="70">
        <f>'GUJ1'!AB9</f>
        <v>38</v>
      </c>
      <c r="G17" s="308">
        <v>11</v>
      </c>
      <c r="H17" s="308">
        <v>11</v>
      </c>
      <c r="I17" s="70">
        <f>'GUJ2'!AB9</f>
        <v>38</v>
      </c>
      <c r="J17" s="308"/>
      <c r="K17" s="308"/>
      <c r="L17" s="70">
        <f>K17+J17+I17+H17+G17+F17</f>
        <v>98</v>
      </c>
      <c r="M17" s="69" t="str">
        <f>IF(L17&gt;=160,"A",IF(L17&gt;=130,"B",IF(L17&gt;=100,"C",IF(L17&gt;=70,"D",IF(L17&gt;=69,"E","E")))))</f>
        <v>D</v>
      </c>
      <c r="N17" s="70">
        <f>'M1'!AB9</f>
        <v>40</v>
      </c>
      <c r="O17" s="308">
        <v>12</v>
      </c>
      <c r="P17" s="308">
        <v>12</v>
      </c>
      <c r="Q17" s="70">
        <f>'M2'!AB9</f>
        <v>40</v>
      </c>
      <c r="R17" s="308">
        <v>15</v>
      </c>
      <c r="S17" s="308">
        <v>16</v>
      </c>
      <c r="T17" s="70">
        <f>S17+R17+Q17+P17+O17+N17</f>
        <v>135</v>
      </c>
      <c r="U17" s="69" t="str">
        <f>IF(T17&gt;=160,"A",IF(T17&gt;=130,"B",IF(T17&gt;=100,"C",IF(T17&gt;=70,"D",IF(T17&gt;=69,"E","E")))))</f>
        <v>B</v>
      </c>
      <c r="V17" s="215"/>
      <c r="W17" s="70">
        <f>'SC1'!AB9</f>
        <v>40</v>
      </c>
      <c r="X17" s="308">
        <v>13</v>
      </c>
      <c r="Y17" s="308">
        <v>13</v>
      </c>
      <c r="Z17" s="70">
        <f>'SC2'!AB9</f>
        <v>40</v>
      </c>
      <c r="AA17" s="308">
        <v>19</v>
      </c>
      <c r="AB17" s="308">
        <v>20</v>
      </c>
      <c r="AC17" s="70">
        <f>AB17+AA17+Z17+Y17+X17+W17</f>
        <v>145</v>
      </c>
      <c r="AD17" s="69" t="str">
        <f>IF(AC17&gt;=160,"A",IF(AC17&gt;=130,"B",IF(AC17&gt;=100,"C",IF(AC17&gt;=70,"D",IF(AC17&gt;=69,"E","E")))))</f>
        <v>B</v>
      </c>
      <c r="AE17" s="70">
        <f>'B2'!AU10</f>
        <v>154</v>
      </c>
      <c r="AF17" s="69" t="str">
        <f t="shared" ref="AF17:AF48" si="0">IF(AE17&gt;=160,"A",IF(AE17&gt;=130,"B",IF(AE17&gt;=100,"C",IF(AE17&gt;=70,"D",IF(AE17&gt;=69,"E","E")))))</f>
        <v>B</v>
      </c>
      <c r="AG17" s="70">
        <f>AE17+AC17+T17+L17</f>
        <v>532</v>
      </c>
      <c r="AH17" s="69" t="str">
        <f>IF(AG17&gt;=640,"A",IF(AG17&gt;=520,"B",IF(AG17&gt;=400,"C",IF(AG17&gt;=280,"D",IF(AG17=279,"E","E")))))</f>
        <v>B</v>
      </c>
      <c r="AI17" s="70">
        <f>'2'!L4</f>
        <v>0</v>
      </c>
      <c r="AJ17" s="91">
        <f>(AG17*100)/800</f>
        <v>66.5</v>
      </c>
      <c r="AK17" s="289"/>
      <c r="AL17" s="302" t="str">
        <f>'2'!K4</f>
        <v>M</v>
      </c>
      <c r="AM17" s="302" t="str">
        <f>'2'!J4</f>
        <v>ST</v>
      </c>
      <c r="AN17" s="303" t="str">
        <f>CONCATENATE('2'!C4,'2'!Q4,'2'!E4,'2'!Q4,'2'!F4)</f>
        <v xml:space="preserve">રાઠોડ શંકરભાઇ </v>
      </c>
      <c r="AO17" s="304" t="str">
        <f>CONCATENATE('2'!C4,'2'!Q4,'2'!G4,'2'!Q4,'2'!E4)</f>
        <v>રાઠોડ મનિષાબેન શંકરભાઇ</v>
      </c>
      <c r="AP17" s="305" t="str">
        <f>'2'!M4</f>
        <v>ઓવિયાણ</v>
      </c>
      <c r="AQ17" s="305" t="str">
        <f>'2'!N4</f>
        <v>કામરેજ</v>
      </c>
      <c r="AR17" s="305" t="str">
        <f>'2'!O4</f>
        <v>સુરત</v>
      </c>
      <c r="AS17" s="306" t="str">
        <f>'2'!P4</f>
        <v>-</v>
      </c>
      <c r="AT17" s="307">
        <f t="shared" ref="AT17:AT48" si="1">F17+G17+H17</f>
        <v>60</v>
      </c>
      <c r="AU17" s="307" t="str">
        <f t="shared" ref="AU17:AU48" si="2">IF(AT17&gt;=80,"A",IF(AT17&gt;=65,"B",IF(AT17&gt;=50,"C",IF(AT17&gt;=35,"D",IF(AT17&gt;=34,"E","E")))))</f>
        <v>C</v>
      </c>
      <c r="AV17" s="307">
        <f t="shared" ref="AV17:AV48" si="3">N17+O17+P17</f>
        <v>64</v>
      </c>
      <c r="AW17" s="307" t="str">
        <f t="shared" ref="AW17:AW48" si="4">IF(AV17&gt;=80,"A",IF(AV17&gt;=65,"B",IF(AV17&gt;=50,"C",IF(AV17&gt;=35,"D",IF(AV17&gt;=34,"E","E")))))</f>
        <v>C</v>
      </c>
      <c r="AX17" s="307">
        <f t="shared" ref="AX17:AX48" si="5">W17+X17+Y17</f>
        <v>66</v>
      </c>
      <c r="AY17" s="307" t="str">
        <f t="shared" ref="AY17:AY48" si="6">IF(AX17&gt;=80,"A",IF(AX17&gt;=65,"B",IF(AX17&gt;=50,"C",IF(AX17&gt;=35,"D",IF(AX17&gt;=34,"E","E")))))</f>
        <v>B</v>
      </c>
      <c r="AZ17" s="301">
        <f>'B2'!AT10/2</f>
        <v>86</v>
      </c>
      <c r="BA17" s="301" t="str">
        <f t="shared" ref="BA17:BA48" si="7">IF(AZ17&gt;=80,"A",IF(AZ17&gt;=65,"B",IF(AZ17&gt;=50,"C",IF(AZ17&gt;=35,"D",IF(AZ17&gt;=34,"E","E")))))</f>
        <v>A</v>
      </c>
      <c r="BB17" s="307">
        <f>AZ17+AX17+AV17+AT17</f>
        <v>276</v>
      </c>
      <c r="BC17" s="301" t="str">
        <f>IF(BB17&gt;=320,"A",IF(BB17&gt;=260,"B",IF(BB17&gt;=200,"C",IF(BB17&gt;=140,"D",IF(BB17&gt;=139,"E","E")))))</f>
        <v>B</v>
      </c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</row>
    <row r="18" spans="2:84" s="97" customFormat="1" ht="24.95" customHeight="1">
      <c r="B18" s="69">
        <v>2</v>
      </c>
      <c r="C18" s="104" t="str">
        <f>CONCATENATE('2'!C5,'2'!Q5,'2'!D5,'2'!Q5,'2'!E5)</f>
        <v>રાઠોડ મનિષ રમેશભાઇ</v>
      </c>
      <c r="D18" s="94">
        <f>'2'!H5</f>
        <v>0</v>
      </c>
      <c r="E18" s="94">
        <f>'2'!I5</f>
        <v>0</v>
      </c>
      <c r="F18" s="70">
        <f>'GUJ1'!AB10</f>
        <v>0</v>
      </c>
      <c r="G18" s="308"/>
      <c r="H18" s="308"/>
      <c r="I18" s="70">
        <f>'GUJ2'!AB10</f>
        <v>0</v>
      </c>
      <c r="J18" s="308"/>
      <c r="K18" s="308"/>
      <c r="L18" s="70">
        <f t="shared" ref="L18:L81" si="8">K18+J18+I18+H18+G18+F18</f>
        <v>0</v>
      </c>
      <c r="M18" s="69" t="str">
        <f t="shared" ref="M18:M81" si="9">IF(L18&gt;=160,"A",IF(L18&gt;=130,"B",IF(L18&gt;=100,"C",IF(L18&gt;=70,"D",IF(L18&gt;=69,"E","E")))))</f>
        <v>E</v>
      </c>
      <c r="N18" s="70">
        <f>'M1'!AB10</f>
        <v>0</v>
      </c>
      <c r="O18" s="308"/>
      <c r="P18" s="308"/>
      <c r="Q18" s="70">
        <f>'M2'!AB10</f>
        <v>0</v>
      </c>
      <c r="R18" s="308"/>
      <c r="S18" s="308"/>
      <c r="T18" s="70">
        <f t="shared" ref="T18:T81" si="10">S18+R18+Q18+P18+O18+N18</f>
        <v>0</v>
      </c>
      <c r="U18" s="69" t="str">
        <f t="shared" ref="U18:U81" si="11">IF(T18&gt;=160,"A",IF(T18&gt;=130,"B",IF(T18&gt;=100,"C",IF(T18&gt;=70,"D",IF(T18&gt;=69,"E","E")))))</f>
        <v>E</v>
      </c>
      <c r="V18" s="215"/>
      <c r="W18" s="70">
        <f>'SC1'!AB10</f>
        <v>0</v>
      </c>
      <c r="X18" s="308"/>
      <c r="Y18" s="308"/>
      <c r="Z18" s="70">
        <f>'SC2'!AB10</f>
        <v>0</v>
      </c>
      <c r="AA18" s="308"/>
      <c r="AB18" s="308"/>
      <c r="AC18" s="70">
        <f t="shared" ref="AC18:AC81" si="12">AB18+AA18+Z18+Y18+X18+W18</f>
        <v>0</v>
      </c>
      <c r="AD18" s="69" t="str">
        <f t="shared" ref="AD18:AD81" si="13">IF(AC18&gt;=160,"A",IF(AC18&gt;=130,"B",IF(AC18&gt;=100,"C",IF(AC18&gt;=70,"D",IF(AC18&gt;=69,"E","E")))))</f>
        <v>E</v>
      </c>
      <c r="AE18" s="70">
        <f>'B2'!AU12</f>
        <v>0</v>
      </c>
      <c r="AF18" s="69" t="str">
        <f t="shared" si="0"/>
        <v>E</v>
      </c>
      <c r="AG18" s="70">
        <f t="shared" ref="AG18:AG81" si="14">AE18+AC18+T18+L18</f>
        <v>0</v>
      </c>
      <c r="AH18" s="69" t="str">
        <f t="shared" ref="AH18:AH81" si="15">IF(AG18&gt;=640,"A",IF(AG18&gt;=520,"B",IF(AG18&gt;=400,"C",IF(AG18&gt;=280,"D",IF(AG18=279,"E","E")))))</f>
        <v>E</v>
      </c>
      <c r="AI18" s="70">
        <f>'2'!L5</f>
        <v>0</v>
      </c>
      <c r="AJ18" s="91">
        <f t="shared" ref="AJ18:AJ81" si="16">(AG18*100)/800</f>
        <v>0</v>
      </c>
      <c r="AK18" s="289"/>
      <c r="AL18" s="302" t="str">
        <f>'2'!K5</f>
        <v>M</v>
      </c>
      <c r="AM18" s="302" t="str">
        <f>'2'!J5</f>
        <v>OBC</v>
      </c>
      <c r="AN18" s="303" t="str">
        <f>CONCATENATE('2'!C5,'2'!Q5,'2'!E5,'2'!Q5,'2'!F5)</f>
        <v xml:space="preserve">રાઠોડ રમેશભાઇ </v>
      </c>
      <c r="AO18" s="304" t="str">
        <f>CONCATENATE('2'!C5,'2'!Q5,'2'!G5,'2'!Q5,'2'!E5)</f>
        <v>રાઠોડ આશાબેન રમેશભાઇ</v>
      </c>
      <c r="AP18" s="305" t="str">
        <f>'2'!M5</f>
        <v>ઓવિયાણ</v>
      </c>
      <c r="AQ18" s="305" t="str">
        <f>'2'!N5</f>
        <v>કામરેજ</v>
      </c>
      <c r="AR18" s="305" t="str">
        <f>'2'!O5</f>
        <v>સુરત</v>
      </c>
      <c r="AS18" s="306" t="str">
        <f>'2'!P5</f>
        <v>-</v>
      </c>
      <c r="AT18" s="307">
        <f t="shared" si="1"/>
        <v>0</v>
      </c>
      <c r="AU18" s="307" t="str">
        <f t="shared" si="2"/>
        <v>E</v>
      </c>
      <c r="AV18" s="307">
        <f t="shared" si="3"/>
        <v>0</v>
      </c>
      <c r="AW18" s="307" t="str">
        <f t="shared" si="4"/>
        <v>E</v>
      </c>
      <c r="AX18" s="307">
        <f t="shared" si="5"/>
        <v>0</v>
      </c>
      <c r="AY18" s="307" t="str">
        <f t="shared" si="6"/>
        <v>E</v>
      </c>
      <c r="AZ18" s="301">
        <f>'B2'!AT12/2</f>
        <v>0</v>
      </c>
      <c r="BA18" s="301" t="str">
        <f t="shared" si="7"/>
        <v>E</v>
      </c>
      <c r="BB18" s="307">
        <f t="shared" ref="BB18:BB81" si="17">AZ18+AX18+AV18+AT18</f>
        <v>0</v>
      </c>
      <c r="BC18" s="301" t="str">
        <f t="shared" ref="BC18:BC81" si="18">IF(BB18&gt;=320,"A",IF(BB18&gt;=260,"B",IF(BB18&gt;=200,"C",IF(BB18&gt;=140,"D",IF(BB18&gt;=139,"E","E")))))</f>
        <v>E</v>
      </c>
      <c r="BD18" s="276"/>
      <c r="BE18" s="276"/>
      <c r="BF18" s="276"/>
      <c r="BG18" s="276"/>
      <c r="BH18" s="276"/>
      <c r="BI18" s="276"/>
      <c r="BJ18" s="276"/>
      <c r="BK18" s="276"/>
      <c r="BL18" s="276"/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6"/>
      <c r="CF18" s="276"/>
    </row>
    <row r="19" spans="2:84" s="97" customFormat="1" ht="24.95" customHeight="1">
      <c r="B19" s="69">
        <v>3</v>
      </c>
      <c r="C19" s="104" t="str">
        <f>CONCATENATE('2'!C6,'2'!Q6,'2'!D6,'2'!Q6,'2'!E6)</f>
        <v>વાઘેલા દિવ્યા સંજયભાઇ</v>
      </c>
      <c r="D19" s="94">
        <f>'2'!H6</f>
        <v>0</v>
      </c>
      <c r="E19" s="94">
        <f>'2'!I6</f>
        <v>0</v>
      </c>
      <c r="F19" s="70">
        <f>'GUJ1'!AB11</f>
        <v>0</v>
      </c>
      <c r="G19" s="308"/>
      <c r="H19" s="308"/>
      <c r="I19" s="70">
        <f>'GUJ2'!AB11</f>
        <v>0</v>
      </c>
      <c r="J19" s="308"/>
      <c r="K19" s="308"/>
      <c r="L19" s="70">
        <f t="shared" si="8"/>
        <v>0</v>
      </c>
      <c r="M19" s="69" t="str">
        <f t="shared" si="9"/>
        <v>E</v>
      </c>
      <c r="N19" s="70">
        <f>'M1'!AB11</f>
        <v>0</v>
      </c>
      <c r="O19" s="308"/>
      <c r="P19" s="308"/>
      <c r="Q19" s="70">
        <f>'M2'!AB11</f>
        <v>0</v>
      </c>
      <c r="R19" s="308"/>
      <c r="S19" s="308"/>
      <c r="T19" s="70">
        <f t="shared" si="10"/>
        <v>0</v>
      </c>
      <c r="U19" s="69" t="str">
        <f t="shared" si="11"/>
        <v>E</v>
      </c>
      <c r="V19" s="215"/>
      <c r="W19" s="70">
        <f>'SC1'!AB11</f>
        <v>0</v>
      </c>
      <c r="X19" s="308"/>
      <c r="Y19" s="308"/>
      <c r="Z19" s="70">
        <f>'SC2'!AB11</f>
        <v>0</v>
      </c>
      <c r="AA19" s="308"/>
      <c r="AB19" s="308"/>
      <c r="AC19" s="70">
        <f t="shared" si="12"/>
        <v>0</v>
      </c>
      <c r="AD19" s="69" t="str">
        <f t="shared" si="13"/>
        <v>E</v>
      </c>
      <c r="AE19" s="70">
        <f>'B2'!AU14</f>
        <v>0</v>
      </c>
      <c r="AF19" s="69" t="str">
        <f t="shared" si="0"/>
        <v>E</v>
      </c>
      <c r="AG19" s="70">
        <f t="shared" si="14"/>
        <v>0</v>
      </c>
      <c r="AH19" s="69" t="str">
        <f t="shared" si="15"/>
        <v>E</v>
      </c>
      <c r="AI19" s="70">
        <f>'2'!L6</f>
        <v>0</v>
      </c>
      <c r="AJ19" s="91">
        <f t="shared" si="16"/>
        <v>0</v>
      </c>
      <c r="AK19" s="289"/>
      <c r="AL19" s="302" t="str">
        <f>'2'!K6</f>
        <v>F</v>
      </c>
      <c r="AM19" s="302" t="str">
        <f>'2'!J6</f>
        <v>ST</v>
      </c>
      <c r="AN19" s="303" t="str">
        <f>CONCATENATE('2'!C6,'2'!Q6,'2'!E6,'2'!Q6,'2'!F6)</f>
        <v xml:space="preserve">વાઘેલા સંજયભાઇ </v>
      </c>
      <c r="AO19" s="304" t="str">
        <f>CONCATENATE('2'!C6,'2'!Q6,'2'!G6,'2'!Q6,'2'!E6)</f>
        <v>વાઘેલા રમાબેન સંજયભાઇ</v>
      </c>
      <c r="AP19" s="305" t="str">
        <f>'2'!M6</f>
        <v>ઓવિયાણ</v>
      </c>
      <c r="AQ19" s="305" t="str">
        <f>'2'!N6</f>
        <v>કામરેજ</v>
      </c>
      <c r="AR19" s="305" t="str">
        <f>'2'!O6</f>
        <v>સુરત</v>
      </c>
      <c r="AS19" s="306" t="str">
        <f>'2'!P6</f>
        <v>-</v>
      </c>
      <c r="AT19" s="307">
        <f t="shared" si="1"/>
        <v>0</v>
      </c>
      <c r="AU19" s="307" t="str">
        <f t="shared" si="2"/>
        <v>E</v>
      </c>
      <c r="AV19" s="307">
        <f t="shared" si="3"/>
        <v>0</v>
      </c>
      <c r="AW19" s="307" t="str">
        <f t="shared" si="4"/>
        <v>E</v>
      </c>
      <c r="AX19" s="307">
        <f t="shared" si="5"/>
        <v>0</v>
      </c>
      <c r="AY19" s="307" t="str">
        <f t="shared" si="6"/>
        <v>E</v>
      </c>
      <c r="AZ19" s="301">
        <f>'B2'!AT14/2</f>
        <v>0</v>
      </c>
      <c r="BA19" s="301" t="str">
        <f t="shared" si="7"/>
        <v>E</v>
      </c>
      <c r="BB19" s="307">
        <f t="shared" si="17"/>
        <v>0</v>
      </c>
      <c r="BC19" s="301" t="str">
        <f t="shared" si="18"/>
        <v>E</v>
      </c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6"/>
      <c r="CD19" s="276"/>
      <c r="CE19" s="276"/>
      <c r="CF19" s="276"/>
    </row>
    <row r="20" spans="2:84" s="97" customFormat="1" ht="24.95" customHeight="1">
      <c r="B20" s="69">
        <v>4</v>
      </c>
      <c r="C20" s="104" t="str">
        <f>CONCATENATE('2'!C7,'2'!Q7,'2'!D7,'2'!Q7,'2'!E7)</f>
        <v>રાઠોડ શિયા ચેતનભાઇ</v>
      </c>
      <c r="D20" s="94">
        <f>'2'!H7</f>
        <v>0</v>
      </c>
      <c r="E20" s="94">
        <f>'2'!I7</f>
        <v>0</v>
      </c>
      <c r="F20" s="70">
        <f>'GUJ1'!AB12</f>
        <v>0</v>
      </c>
      <c r="G20" s="308"/>
      <c r="H20" s="308"/>
      <c r="I20" s="70">
        <f>'GUJ2'!AB12</f>
        <v>0</v>
      </c>
      <c r="J20" s="308"/>
      <c r="K20" s="308"/>
      <c r="L20" s="70">
        <f t="shared" si="8"/>
        <v>0</v>
      </c>
      <c r="M20" s="69" t="str">
        <f t="shared" si="9"/>
        <v>E</v>
      </c>
      <c r="N20" s="70">
        <f>'M1'!AB12</f>
        <v>0</v>
      </c>
      <c r="O20" s="308"/>
      <c r="P20" s="308"/>
      <c r="Q20" s="70">
        <f>'M2'!AB12</f>
        <v>0</v>
      </c>
      <c r="R20" s="308"/>
      <c r="S20" s="308"/>
      <c r="T20" s="70">
        <f t="shared" si="10"/>
        <v>0</v>
      </c>
      <c r="U20" s="69" t="str">
        <f t="shared" si="11"/>
        <v>E</v>
      </c>
      <c r="V20" s="215"/>
      <c r="W20" s="70">
        <f>'SC1'!AB12</f>
        <v>0</v>
      </c>
      <c r="X20" s="308"/>
      <c r="Y20" s="308"/>
      <c r="Z20" s="70">
        <f>'SC2'!AB12</f>
        <v>0</v>
      </c>
      <c r="AA20" s="308"/>
      <c r="AB20" s="308"/>
      <c r="AC20" s="70">
        <f t="shared" si="12"/>
        <v>0</v>
      </c>
      <c r="AD20" s="69" t="str">
        <f t="shared" si="13"/>
        <v>E</v>
      </c>
      <c r="AE20" s="70">
        <f>'B2'!AU16</f>
        <v>0</v>
      </c>
      <c r="AF20" s="69" t="str">
        <f t="shared" si="0"/>
        <v>E</v>
      </c>
      <c r="AG20" s="70">
        <f t="shared" si="14"/>
        <v>0</v>
      </c>
      <c r="AH20" s="69" t="str">
        <f t="shared" si="15"/>
        <v>E</v>
      </c>
      <c r="AI20" s="70">
        <f>'2'!L7</f>
        <v>0</v>
      </c>
      <c r="AJ20" s="91">
        <f t="shared" si="16"/>
        <v>0</v>
      </c>
      <c r="AK20" s="289"/>
      <c r="AL20" s="302" t="str">
        <f>'2'!K7</f>
        <v>F</v>
      </c>
      <c r="AM20" s="302" t="str">
        <f>'2'!J7</f>
        <v>ST</v>
      </c>
      <c r="AN20" s="303" t="str">
        <f>CONCATENATE('2'!C7,'2'!Q7,'2'!E7,'2'!Q7,'2'!F7)</f>
        <v xml:space="preserve">રાઠોડ ચેતનભાઇ </v>
      </c>
      <c r="AO20" s="304" t="str">
        <f>CONCATENATE('2'!C7,'2'!Q7,'2'!G7,'2'!Q7,'2'!E7)</f>
        <v>રાઠોડ સુમનબેન ચેતનભાઇ</v>
      </c>
      <c r="AP20" s="305" t="str">
        <f>'2'!M7</f>
        <v>ઓવિયાણ</v>
      </c>
      <c r="AQ20" s="305" t="str">
        <f>'2'!N7</f>
        <v>કામરેજ</v>
      </c>
      <c r="AR20" s="305" t="str">
        <f>'2'!O7</f>
        <v>સુરત</v>
      </c>
      <c r="AS20" s="306" t="str">
        <f>'2'!P7</f>
        <v>-</v>
      </c>
      <c r="AT20" s="307">
        <f t="shared" si="1"/>
        <v>0</v>
      </c>
      <c r="AU20" s="307" t="str">
        <f t="shared" si="2"/>
        <v>E</v>
      </c>
      <c r="AV20" s="307">
        <f t="shared" si="3"/>
        <v>0</v>
      </c>
      <c r="AW20" s="307" t="str">
        <f t="shared" si="4"/>
        <v>E</v>
      </c>
      <c r="AX20" s="307">
        <f t="shared" si="5"/>
        <v>0</v>
      </c>
      <c r="AY20" s="307" t="str">
        <f t="shared" si="6"/>
        <v>E</v>
      </c>
      <c r="AZ20" s="301">
        <f>'B2'!AT16/2</f>
        <v>0</v>
      </c>
      <c r="BA20" s="301" t="str">
        <f t="shared" si="7"/>
        <v>E</v>
      </c>
      <c r="BB20" s="307">
        <f t="shared" si="17"/>
        <v>0</v>
      </c>
      <c r="BC20" s="301" t="str">
        <f t="shared" si="18"/>
        <v>E</v>
      </c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</row>
    <row r="21" spans="2:84" s="97" customFormat="1" ht="24.95" customHeight="1">
      <c r="B21" s="69">
        <v>5</v>
      </c>
      <c r="C21" s="104" t="str">
        <f>CONCATENATE('2'!C8,'2'!Q8,'2'!D8,'2'!Q8,'2'!E8)</f>
        <v xml:space="preserve">  </v>
      </c>
      <c r="D21" s="94">
        <f>'2'!H8</f>
        <v>0</v>
      </c>
      <c r="E21" s="94">
        <f>'2'!I8</f>
        <v>0</v>
      </c>
      <c r="F21" s="70">
        <f>'GUJ1'!AB13</f>
        <v>0</v>
      </c>
      <c r="G21" s="308"/>
      <c r="H21" s="308"/>
      <c r="I21" s="70">
        <f>'GUJ2'!AB13</f>
        <v>0</v>
      </c>
      <c r="J21" s="308"/>
      <c r="K21" s="308"/>
      <c r="L21" s="70">
        <f t="shared" si="8"/>
        <v>0</v>
      </c>
      <c r="M21" s="69" t="str">
        <f t="shared" si="9"/>
        <v>E</v>
      </c>
      <c r="N21" s="70">
        <f>'M1'!AB13</f>
        <v>0</v>
      </c>
      <c r="O21" s="308"/>
      <c r="P21" s="308"/>
      <c r="Q21" s="70">
        <f>'M2'!AB13</f>
        <v>0</v>
      </c>
      <c r="R21" s="308"/>
      <c r="S21" s="308"/>
      <c r="T21" s="70">
        <f t="shared" si="10"/>
        <v>0</v>
      </c>
      <c r="U21" s="69" t="str">
        <f t="shared" si="11"/>
        <v>E</v>
      </c>
      <c r="V21" s="215"/>
      <c r="W21" s="70">
        <f>'SC1'!AB13</f>
        <v>0</v>
      </c>
      <c r="X21" s="308"/>
      <c r="Y21" s="308"/>
      <c r="Z21" s="70">
        <f>'SC2'!AB13</f>
        <v>0</v>
      </c>
      <c r="AA21" s="308"/>
      <c r="AB21" s="308"/>
      <c r="AC21" s="70">
        <f t="shared" si="12"/>
        <v>0</v>
      </c>
      <c r="AD21" s="69" t="str">
        <f t="shared" si="13"/>
        <v>E</v>
      </c>
      <c r="AE21" s="70">
        <f>'B2'!AU18</f>
        <v>0</v>
      </c>
      <c r="AF21" s="69" t="str">
        <f t="shared" si="0"/>
        <v>E</v>
      </c>
      <c r="AG21" s="70">
        <f t="shared" si="14"/>
        <v>0</v>
      </c>
      <c r="AH21" s="69" t="str">
        <f t="shared" si="15"/>
        <v>E</v>
      </c>
      <c r="AI21" s="70">
        <f>'2'!L8</f>
        <v>0</v>
      </c>
      <c r="AJ21" s="91">
        <f t="shared" si="16"/>
        <v>0</v>
      </c>
      <c r="AK21" s="289"/>
      <c r="AL21" s="302">
        <f>'2'!K8</f>
        <v>0</v>
      </c>
      <c r="AM21" s="302">
        <f>'2'!J8</f>
        <v>0</v>
      </c>
      <c r="AN21" s="303" t="str">
        <f>CONCATENATE('2'!C8,'2'!Q8,'2'!E8,'2'!Q8,'2'!F8)</f>
        <v xml:space="preserve">  </v>
      </c>
      <c r="AO21" s="304" t="str">
        <f>CONCATENATE('2'!C8,'2'!Q8,'2'!G8,'2'!Q8,'2'!E8)</f>
        <v xml:space="preserve">  </v>
      </c>
      <c r="AP21" s="305">
        <f>'2'!M8</f>
        <v>0</v>
      </c>
      <c r="AQ21" s="305">
        <f>'2'!N8</f>
        <v>0</v>
      </c>
      <c r="AR21" s="305">
        <f>'2'!O8</f>
        <v>0</v>
      </c>
      <c r="AS21" s="306" t="str">
        <f>'2'!P8</f>
        <v>-</v>
      </c>
      <c r="AT21" s="307">
        <f t="shared" si="1"/>
        <v>0</v>
      </c>
      <c r="AU21" s="307" t="str">
        <f t="shared" si="2"/>
        <v>E</v>
      </c>
      <c r="AV21" s="307">
        <f t="shared" si="3"/>
        <v>0</v>
      </c>
      <c r="AW21" s="307" t="str">
        <f t="shared" si="4"/>
        <v>E</v>
      </c>
      <c r="AX21" s="307">
        <f t="shared" si="5"/>
        <v>0</v>
      </c>
      <c r="AY21" s="307" t="str">
        <f t="shared" si="6"/>
        <v>E</v>
      </c>
      <c r="AZ21" s="301">
        <f>'B2'!AT18/2</f>
        <v>0</v>
      </c>
      <c r="BA21" s="301" t="str">
        <f t="shared" si="7"/>
        <v>E</v>
      </c>
      <c r="BB21" s="307">
        <f t="shared" si="17"/>
        <v>0</v>
      </c>
      <c r="BC21" s="301" t="str">
        <f t="shared" si="18"/>
        <v>E</v>
      </c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</row>
    <row r="22" spans="2:84" s="97" customFormat="1" ht="24.95" customHeight="1">
      <c r="B22" s="69">
        <v>6</v>
      </c>
      <c r="C22" s="104" t="str">
        <f>CONCATENATE('2'!C9,'2'!Q9,'2'!D9,'2'!Q9,'2'!E9)</f>
        <v xml:space="preserve">  </v>
      </c>
      <c r="D22" s="94">
        <f>'2'!H9</f>
        <v>0</v>
      </c>
      <c r="E22" s="94">
        <f>'2'!I9</f>
        <v>0</v>
      </c>
      <c r="F22" s="70">
        <f>'GUJ1'!AB14</f>
        <v>0</v>
      </c>
      <c r="G22" s="308"/>
      <c r="H22" s="308"/>
      <c r="I22" s="70">
        <f>'GUJ2'!AB14</f>
        <v>0</v>
      </c>
      <c r="J22" s="308"/>
      <c r="K22" s="308"/>
      <c r="L22" s="70">
        <f t="shared" si="8"/>
        <v>0</v>
      </c>
      <c r="M22" s="69" t="str">
        <f t="shared" si="9"/>
        <v>E</v>
      </c>
      <c r="N22" s="70">
        <f>'M1'!AB14</f>
        <v>0</v>
      </c>
      <c r="O22" s="308"/>
      <c r="P22" s="308"/>
      <c r="Q22" s="70">
        <f>'M2'!AB14</f>
        <v>0</v>
      </c>
      <c r="R22" s="308"/>
      <c r="S22" s="308"/>
      <c r="T22" s="70">
        <f t="shared" si="10"/>
        <v>0</v>
      </c>
      <c r="U22" s="69" t="str">
        <f t="shared" si="11"/>
        <v>E</v>
      </c>
      <c r="V22" s="215"/>
      <c r="W22" s="70">
        <f>'SC1'!AB14</f>
        <v>0</v>
      </c>
      <c r="X22" s="308"/>
      <c r="Y22" s="308"/>
      <c r="Z22" s="70">
        <f>'SC2'!AB14</f>
        <v>0</v>
      </c>
      <c r="AA22" s="308"/>
      <c r="AB22" s="308"/>
      <c r="AC22" s="70">
        <f t="shared" si="12"/>
        <v>0</v>
      </c>
      <c r="AD22" s="69" t="str">
        <f t="shared" si="13"/>
        <v>E</v>
      </c>
      <c r="AE22" s="70">
        <f>'B2'!AU20</f>
        <v>0</v>
      </c>
      <c r="AF22" s="69" t="str">
        <f t="shared" si="0"/>
        <v>E</v>
      </c>
      <c r="AG22" s="70">
        <f t="shared" si="14"/>
        <v>0</v>
      </c>
      <c r="AH22" s="69" t="str">
        <f t="shared" si="15"/>
        <v>E</v>
      </c>
      <c r="AI22" s="70">
        <f>'2'!L9</f>
        <v>0</v>
      </c>
      <c r="AJ22" s="91">
        <f t="shared" si="16"/>
        <v>0</v>
      </c>
      <c r="AK22" s="289"/>
      <c r="AL22" s="302">
        <f>'2'!K9</f>
        <v>0</v>
      </c>
      <c r="AM22" s="302">
        <f>'2'!J9</f>
        <v>0</v>
      </c>
      <c r="AN22" s="303" t="str">
        <f>CONCATENATE('2'!C9,'2'!Q9,'2'!E9,'2'!Q9,'2'!F9)</f>
        <v xml:space="preserve">  </v>
      </c>
      <c r="AO22" s="304" t="str">
        <f>CONCATENATE('2'!C9,'2'!Q9,'2'!G9,'2'!Q9,'2'!E9)</f>
        <v xml:space="preserve">  </v>
      </c>
      <c r="AP22" s="305">
        <f>'2'!M9</f>
        <v>0</v>
      </c>
      <c r="AQ22" s="305">
        <f>'2'!N9</f>
        <v>0</v>
      </c>
      <c r="AR22" s="305">
        <f>'2'!O9</f>
        <v>0</v>
      </c>
      <c r="AS22" s="306" t="str">
        <f>'2'!P9</f>
        <v>-</v>
      </c>
      <c r="AT22" s="307">
        <f t="shared" si="1"/>
        <v>0</v>
      </c>
      <c r="AU22" s="307" t="str">
        <f t="shared" si="2"/>
        <v>E</v>
      </c>
      <c r="AV22" s="307">
        <f t="shared" si="3"/>
        <v>0</v>
      </c>
      <c r="AW22" s="307" t="str">
        <f t="shared" si="4"/>
        <v>E</v>
      </c>
      <c r="AX22" s="307">
        <f t="shared" si="5"/>
        <v>0</v>
      </c>
      <c r="AY22" s="307" t="str">
        <f t="shared" si="6"/>
        <v>E</v>
      </c>
      <c r="AZ22" s="301">
        <f>'B2'!AT20/2</f>
        <v>0</v>
      </c>
      <c r="BA22" s="301" t="str">
        <f t="shared" si="7"/>
        <v>E</v>
      </c>
      <c r="BB22" s="307">
        <f t="shared" si="17"/>
        <v>0</v>
      </c>
      <c r="BC22" s="301" t="str">
        <f t="shared" si="18"/>
        <v>E</v>
      </c>
      <c r="BD22" s="276"/>
      <c r="BE22" s="276"/>
      <c r="BF22" s="276"/>
      <c r="BG22" s="276"/>
      <c r="BH22" s="276"/>
      <c r="BI22" s="276"/>
      <c r="BJ22" s="276"/>
      <c r="BK22" s="276"/>
      <c r="BL22" s="276"/>
      <c r="BM22" s="276"/>
      <c r="BN22" s="276"/>
      <c r="BO22" s="276"/>
      <c r="BP22" s="276"/>
      <c r="BQ22" s="276"/>
      <c r="BR22" s="276"/>
      <c r="BS22" s="276"/>
      <c r="BT22" s="276"/>
      <c r="BU22" s="276"/>
      <c r="BV22" s="276"/>
      <c r="BW22" s="276"/>
      <c r="BX22" s="276"/>
      <c r="BY22" s="276"/>
      <c r="BZ22" s="276"/>
      <c r="CA22" s="276"/>
      <c r="CB22" s="276"/>
      <c r="CC22" s="276"/>
      <c r="CD22" s="276"/>
      <c r="CE22" s="276"/>
      <c r="CF22" s="276"/>
    </row>
    <row r="23" spans="2:84" s="97" customFormat="1" ht="24.95" customHeight="1">
      <c r="B23" s="69">
        <v>7</v>
      </c>
      <c r="C23" s="104" t="str">
        <f>CONCATENATE('2'!C10,'2'!Q10,'2'!D10,'2'!Q10,'2'!E10)</f>
        <v xml:space="preserve">  </v>
      </c>
      <c r="D23" s="94">
        <f>'2'!H10</f>
        <v>0</v>
      </c>
      <c r="E23" s="94">
        <f>'2'!I10</f>
        <v>0</v>
      </c>
      <c r="F23" s="70">
        <f>'GUJ1'!AB15</f>
        <v>0</v>
      </c>
      <c r="G23" s="308"/>
      <c r="H23" s="308"/>
      <c r="I23" s="70">
        <f>'GUJ2'!AB15</f>
        <v>0</v>
      </c>
      <c r="J23" s="308"/>
      <c r="K23" s="308"/>
      <c r="L23" s="70">
        <f t="shared" si="8"/>
        <v>0</v>
      </c>
      <c r="M23" s="69" t="str">
        <f t="shared" si="9"/>
        <v>E</v>
      </c>
      <c r="N23" s="70">
        <f>'M1'!AB15</f>
        <v>0</v>
      </c>
      <c r="O23" s="308"/>
      <c r="P23" s="308"/>
      <c r="Q23" s="70">
        <f>'M2'!AB15</f>
        <v>0</v>
      </c>
      <c r="R23" s="308"/>
      <c r="S23" s="308"/>
      <c r="T23" s="70">
        <f t="shared" si="10"/>
        <v>0</v>
      </c>
      <c r="U23" s="69" t="str">
        <f t="shared" si="11"/>
        <v>E</v>
      </c>
      <c r="V23" s="215"/>
      <c r="W23" s="70">
        <f>'SC1'!AB15</f>
        <v>0</v>
      </c>
      <c r="X23" s="308"/>
      <c r="Y23" s="308"/>
      <c r="Z23" s="70">
        <f>'SC2'!AB15</f>
        <v>0</v>
      </c>
      <c r="AA23" s="308"/>
      <c r="AB23" s="308"/>
      <c r="AC23" s="70">
        <f t="shared" si="12"/>
        <v>0</v>
      </c>
      <c r="AD23" s="69" t="str">
        <f t="shared" si="13"/>
        <v>E</v>
      </c>
      <c r="AE23" s="70">
        <f>'B2'!AU22</f>
        <v>0</v>
      </c>
      <c r="AF23" s="69" t="str">
        <f t="shared" si="0"/>
        <v>E</v>
      </c>
      <c r="AG23" s="70">
        <f t="shared" si="14"/>
        <v>0</v>
      </c>
      <c r="AH23" s="69" t="str">
        <f t="shared" si="15"/>
        <v>E</v>
      </c>
      <c r="AI23" s="70">
        <f>'2'!L10</f>
        <v>0</v>
      </c>
      <c r="AJ23" s="91">
        <f t="shared" si="16"/>
        <v>0</v>
      </c>
      <c r="AK23" s="289"/>
      <c r="AL23" s="302">
        <f>'2'!K10</f>
        <v>0</v>
      </c>
      <c r="AM23" s="302">
        <f>'2'!J10</f>
        <v>0</v>
      </c>
      <c r="AN23" s="303" t="str">
        <f>CONCATENATE('2'!C10,'2'!Q10,'2'!E10,'2'!Q10,'2'!F10)</f>
        <v xml:space="preserve">  </v>
      </c>
      <c r="AO23" s="304" t="str">
        <f>CONCATENATE('2'!C10,'2'!Q10,'2'!G10,'2'!Q10,'2'!E10)</f>
        <v xml:space="preserve">  </v>
      </c>
      <c r="AP23" s="305">
        <f>'2'!M10</f>
        <v>0</v>
      </c>
      <c r="AQ23" s="305">
        <f>'2'!N10</f>
        <v>0</v>
      </c>
      <c r="AR23" s="305">
        <f>'2'!O10</f>
        <v>0</v>
      </c>
      <c r="AS23" s="306" t="str">
        <f>'2'!P10</f>
        <v>-</v>
      </c>
      <c r="AT23" s="307">
        <f t="shared" si="1"/>
        <v>0</v>
      </c>
      <c r="AU23" s="307" t="str">
        <f t="shared" si="2"/>
        <v>E</v>
      </c>
      <c r="AV23" s="307">
        <f t="shared" si="3"/>
        <v>0</v>
      </c>
      <c r="AW23" s="307" t="str">
        <f t="shared" si="4"/>
        <v>E</v>
      </c>
      <c r="AX23" s="307">
        <f t="shared" si="5"/>
        <v>0</v>
      </c>
      <c r="AY23" s="307" t="str">
        <f t="shared" si="6"/>
        <v>E</v>
      </c>
      <c r="AZ23" s="301">
        <f>'B2'!AT22/2</f>
        <v>0</v>
      </c>
      <c r="BA23" s="301" t="str">
        <f t="shared" si="7"/>
        <v>E</v>
      </c>
      <c r="BB23" s="307">
        <f t="shared" si="17"/>
        <v>0</v>
      </c>
      <c r="BC23" s="301" t="str">
        <f t="shared" si="18"/>
        <v>E</v>
      </c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6"/>
      <c r="CD23" s="276"/>
      <c r="CE23" s="276"/>
      <c r="CF23" s="276"/>
    </row>
    <row r="24" spans="2:84" s="97" customFormat="1" ht="24.95" customHeight="1">
      <c r="B24" s="69">
        <v>8</v>
      </c>
      <c r="C24" s="104" t="str">
        <f>CONCATENATE('2'!C11,'2'!Q11,'2'!D11,'2'!Q11,'2'!E11)</f>
        <v xml:space="preserve">  </v>
      </c>
      <c r="D24" s="94">
        <f>'2'!H11</f>
        <v>0</v>
      </c>
      <c r="E24" s="94">
        <f>'2'!I11</f>
        <v>0</v>
      </c>
      <c r="F24" s="70">
        <f>'GUJ1'!AB16</f>
        <v>0</v>
      </c>
      <c r="G24" s="308"/>
      <c r="H24" s="308"/>
      <c r="I24" s="70">
        <f>'GUJ2'!AB16</f>
        <v>0</v>
      </c>
      <c r="J24" s="308"/>
      <c r="K24" s="308"/>
      <c r="L24" s="70">
        <f t="shared" si="8"/>
        <v>0</v>
      </c>
      <c r="M24" s="69" t="str">
        <f t="shared" si="9"/>
        <v>E</v>
      </c>
      <c r="N24" s="70">
        <f>'M1'!AB16</f>
        <v>0</v>
      </c>
      <c r="O24" s="308"/>
      <c r="P24" s="308"/>
      <c r="Q24" s="70">
        <f>'M2'!AB16</f>
        <v>0</v>
      </c>
      <c r="R24" s="308"/>
      <c r="S24" s="308"/>
      <c r="T24" s="70">
        <f t="shared" si="10"/>
        <v>0</v>
      </c>
      <c r="U24" s="69" t="str">
        <f t="shared" si="11"/>
        <v>E</v>
      </c>
      <c r="V24" s="215"/>
      <c r="W24" s="70">
        <f>'SC1'!AB16</f>
        <v>0</v>
      </c>
      <c r="X24" s="308"/>
      <c r="Y24" s="308"/>
      <c r="Z24" s="70">
        <f>'SC2'!AB16</f>
        <v>0</v>
      </c>
      <c r="AA24" s="308"/>
      <c r="AB24" s="308"/>
      <c r="AC24" s="70">
        <f t="shared" si="12"/>
        <v>0</v>
      </c>
      <c r="AD24" s="69" t="str">
        <f t="shared" si="13"/>
        <v>E</v>
      </c>
      <c r="AE24" s="70">
        <f>'B2'!AU24</f>
        <v>0</v>
      </c>
      <c r="AF24" s="69" t="str">
        <f t="shared" si="0"/>
        <v>E</v>
      </c>
      <c r="AG24" s="70">
        <f t="shared" si="14"/>
        <v>0</v>
      </c>
      <c r="AH24" s="69" t="str">
        <f t="shared" si="15"/>
        <v>E</v>
      </c>
      <c r="AI24" s="70">
        <f>'2'!L11</f>
        <v>0</v>
      </c>
      <c r="AJ24" s="91">
        <f t="shared" si="16"/>
        <v>0</v>
      </c>
      <c r="AK24" s="289"/>
      <c r="AL24" s="302">
        <f>'2'!K11</f>
        <v>0</v>
      </c>
      <c r="AM24" s="302">
        <f>'2'!J11</f>
        <v>0</v>
      </c>
      <c r="AN24" s="303" t="str">
        <f>CONCATENATE('2'!C11,'2'!Q11,'2'!E11,'2'!Q11,'2'!F11)</f>
        <v xml:space="preserve">  </v>
      </c>
      <c r="AO24" s="304" t="str">
        <f>CONCATENATE('2'!C11,'2'!Q11,'2'!G11,'2'!Q11,'2'!E11)</f>
        <v xml:space="preserve">  </v>
      </c>
      <c r="AP24" s="305">
        <f>'2'!M11</f>
        <v>0</v>
      </c>
      <c r="AQ24" s="305">
        <f>'2'!N11</f>
        <v>0</v>
      </c>
      <c r="AR24" s="305">
        <f>'2'!O11</f>
        <v>0</v>
      </c>
      <c r="AS24" s="306" t="str">
        <f>'2'!P11</f>
        <v>-</v>
      </c>
      <c r="AT24" s="307">
        <f t="shared" si="1"/>
        <v>0</v>
      </c>
      <c r="AU24" s="307" t="str">
        <f t="shared" si="2"/>
        <v>E</v>
      </c>
      <c r="AV24" s="307">
        <f t="shared" si="3"/>
        <v>0</v>
      </c>
      <c r="AW24" s="307" t="str">
        <f t="shared" si="4"/>
        <v>E</v>
      </c>
      <c r="AX24" s="307">
        <f t="shared" si="5"/>
        <v>0</v>
      </c>
      <c r="AY24" s="307" t="str">
        <f t="shared" si="6"/>
        <v>E</v>
      </c>
      <c r="AZ24" s="301">
        <f>'B2'!AT24/2</f>
        <v>0</v>
      </c>
      <c r="BA24" s="301" t="str">
        <f t="shared" si="7"/>
        <v>E</v>
      </c>
      <c r="BB24" s="307">
        <f t="shared" si="17"/>
        <v>0</v>
      </c>
      <c r="BC24" s="301" t="str">
        <f t="shared" si="18"/>
        <v>E</v>
      </c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</row>
    <row r="25" spans="2:84" s="97" customFormat="1" ht="24.95" customHeight="1">
      <c r="B25" s="69">
        <v>9</v>
      </c>
      <c r="C25" s="104" t="str">
        <f>CONCATENATE('2'!C12,'2'!Q12,'2'!D12,'2'!Q12,'2'!E12)</f>
        <v xml:space="preserve">  </v>
      </c>
      <c r="D25" s="94">
        <f>'2'!H12</f>
        <v>0</v>
      </c>
      <c r="E25" s="94">
        <f>'2'!I12</f>
        <v>0</v>
      </c>
      <c r="F25" s="70">
        <f>'GUJ1'!AB17</f>
        <v>0</v>
      </c>
      <c r="G25" s="308"/>
      <c r="H25" s="308"/>
      <c r="I25" s="70">
        <f>'GUJ2'!AB17</f>
        <v>0</v>
      </c>
      <c r="J25" s="308"/>
      <c r="K25" s="308"/>
      <c r="L25" s="70">
        <f t="shared" si="8"/>
        <v>0</v>
      </c>
      <c r="M25" s="69" t="str">
        <f t="shared" si="9"/>
        <v>E</v>
      </c>
      <c r="N25" s="70">
        <f>'M1'!AB17</f>
        <v>0</v>
      </c>
      <c r="O25" s="308"/>
      <c r="P25" s="308"/>
      <c r="Q25" s="70">
        <f>'M2'!AB17</f>
        <v>0</v>
      </c>
      <c r="R25" s="308"/>
      <c r="S25" s="308"/>
      <c r="T25" s="70">
        <f t="shared" si="10"/>
        <v>0</v>
      </c>
      <c r="U25" s="69" t="str">
        <f t="shared" si="11"/>
        <v>E</v>
      </c>
      <c r="V25" s="215"/>
      <c r="W25" s="70">
        <f>'SC1'!AB17</f>
        <v>0</v>
      </c>
      <c r="X25" s="308"/>
      <c r="Y25" s="308"/>
      <c r="Z25" s="70">
        <f>'SC2'!AB17</f>
        <v>0</v>
      </c>
      <c r="AA25" s="308"/>
      <c r="AB25" s="308"/>
      <c r="AC25" s="70">
        <f t="shared" si="12"/>
        <v>0</v>
      </c>
      <c r="AD25" s="69" t="str">
        <f t="shared" si="13"/>
        <v>E</v>
      </c>
      <c r="AE25" s="70">
        <f>'B2'!AU26</f>
        <v>0</v>
      </c>
      <c r="AF25" s="69" t="str">
        <f t="shared" si="0"/>
        <v>E</v>
      </c>
      <c r="AG25" s="70">
        <f t="shared" si="14"/>
        <v>0</v>
      </c>
      <c r="AH25" s="69" t="str">
        <f t="shared" si="15"/>
        <v>E</v>
      </c>
      <c r="AI25" s="70">
        <f>'2'!L12</f>
        <v>0</v>
      </c>
      <c r="AJ25" s="91">
        <f t="shared" si="16"/>
        <v>0</v>
      </c>
      <c r="AK25" s="289"/>
      <c r="AL25" s="302">
        <f>'2'!K12</f>
        <v>0</v>
      </c>
      <c r="AM25" s="302">
        <f>'2'!J12</f>
        <v>0</v>
      </c>
      <c r="AN25" s="303" t="str">
        <f>CONCATENATE('2'!C12,'2'!Q12,'2'!E12,'2'!Q12,'2'!F12)</f>
        <v xml:space="preserve">  </v>
      </c>
      <c r="AO25" s="304" t="str">
        <f>CONCATENATE('2'!C12,'2'!Q12,'2'!G12,'2'!Q12,'2'!E12)</f>
        <v xml:space="preserve">  </v>
      </c>
      <c r="AP25" s="305">
        <f>'2'!M12</f>
        <v>0</v>
      </c>
      <c r="AQ25" s="305">
        <f>'2'!N12</f>
        <v>0</v>
      </c>
      <c r="AR25" s="305">
        <f>'2'!O12</f>
        <v>0</v>
      </c>
      <c r="AS25" s="306" t="str">
        <f>'2'!P12</f>
        <v>-</v>
      </c>
      <c r="AT25" s="307">
        <f t="shared" si="1"/>
        <v>0</v>
      </c>
      <c r="AU25" s="307" t="str">
        <f t="shared" si="2"/>
        <v>E</v>
      </c>
      <c r="AV25" s="307">
        <f t="shared" si="3"/>
        <v>0</v>
      </c>
      <c r="AW25" s="307" t="str">
        <f t="shared" si="4"/>
        <v>E</v>
      </c>
      <c r="AX25" s="307">
        <f t="shared" si="5"/>
        <v>0</v>
      </c>
      <c r="AY25" s="307" t="str">
        <f t="shared" si="6"/>
        <v>E</v>
      </c>
      <c r="AZ25" s="301">
        <f>'B2'!AT26/2</f>
        <v>0</v>
      </c>
      <c r="BA25" s="301" t="str">
        <f t="shared" si="7"/>
        <v>E</v>
      </c>
      <c r="BB25" s="307">
        <f t="shared" si="17"/>
        <v>0</v>
      </c>
      <c r="BC25" s="301" t="str">
        <f t="shared" si="18"/>
        <v>E</v>
      </c>
      <c r="BD25" s="276"/>
      <c r="BE25" s="276"/>
      <c r="BF25" s="276"/>
      <c r="BG25" s="276"/>
      <c r="BH25" s="276"/>
      <c r="BI25" s="276"/>
      <c r="BJ25" s="276"/>
      <c r="BK25" s="276"/>
      <c r="BL25" s="276"/>
      <c r="BM25" s="276"/>
      <c r="BN25" s="276"/>
      <c r="BO25" s="276"/>
      <c r="BP25" s="276"/>
      <c r="BQ25" s="276"/>
      <c r="BR25" s="276"/>
      <c r="BS25" s="276"/>
      <c r="BT25" s="276"/>
      <c r="BU25" s="276"/>
      <c r="BV25" s="276"/>
      <c r="BW25" s="276"/>
      <c r="BX25" s="276"/>
      <c r="BY25" s="276"/>
      <c r="BZ25" s="276"/>
      <c r="CA25" s="276"/>
      <c r="CB25" s="276"/>
      <c r="CC25" s="276"/>
      <c r="CD25" s="276"/>
      <c r="CE25" s="276"/>
      <c r="CF25" s="276"/>
    </row>
    <row r="26" spans="2:84" s="97" customFormat="1" ht="24.95" customHeight="1">
      <c r="B26" s="69">
        <v>10</v>
      </c>
      <c r="C26" s="104" t="str">
        <f>CONCATENATE('2'!C13,'2'!Q13,'2'!D13,'2'!Q13,'2'!E13)</f>
        <v xml:space="preserve">  </v>
      </c>
      <c r="D26" s="94">
        <f>'2'!H13</f>
        <v>0</v>
      </c>
      <c r="E26" s="94">
        <f>'2'!I13</f>
        <v>0</v>
      </c>
      <c r="F26" s="70">
        <f>'GUJ1'!AB18</f>
        <v>0</v>
      </c>
      <c r="G26" s="308"/>
      <c r="H26" s="308"/>
      <c r="I26" s="70">
        <f>'GUJ2'!AB18</f>
        <v>0</v>
      </c>
      <c r="J26" s="308"/>
      <c r="K26" s="308"/>
      <c r="L26" s="70">
        <f t="shared" si="8"/>
        <v>0</v>
      </c>
      <c r="M26" s="69" t="str">
        <f t="shared" si="9"/>
        <v>E</v>
      </c>
      <c r="N26" s="70">
        <f>'M1'!AB18</f>
        <v>0</v>
      </c>
      <c r="O26" s="308"/>
      <c r="P26" s="308"/>
      <c r="Q26" s="70">
        <f>'M2'!AB18</f>
        <v>0</v>
      </c>
      <c r="R26" s="308"/>
      <c r="S26" s="308"/>
      <c r="T26" s="70">
        <f t="shared" si="10"/>
        <v>0</v>
      </c>
      <c r="U26" s="69" t="str">
        <f t="shared" si="11"/>
        <v>E</v>
      </c>
      <c r="V26" s="215"/>
      <c r="W26" s="70">
        <f>'SC1'!AB18</f>
        <v>0</v>
      </c>
      <c r="X26" s="308"/>
      <c r="Y26" s="308"/>
      <c r="Z26" s="70">
        <f>'SC2'!AB18</f>
        <v>0</v>
      </c>
      <c r="AA26" s="308"/>
      <c r="AB26" s="308"/>
      <c r="AC26" s="70">
        <f t="shared" si="12"/>
        <v>0</v>
      </c>
      <c r="AD26" s="69" t="str">
        <f t="shared" si="13"/>
        <v>E</v>
      </c>
      <c r="AE26" s="70">
        <f>'B2'!AU28</f>
        <v>0</v>
      </c>
      <c r="AF26" s="69" t="str">
        <f t="shared" si="0"/>
        <v>E</v>
      </c>
      <c r="AG26" s="70">
        <f t="shared" si="14"/>
        <v>0</v>
      </c>
      <c r="AH26" s="69" t="str">
        <f t="shared" si="15"/>
        <v>E</v>
      </c>
      <c r="AI26" s="70">
        <f>'2'!L13</f>
        <v>0</v>
      </c>
      <c r="AJ26" s="91">
        <f t="shared" si="16"/>
        <v>0</v>
      </c>
      <c r="AK26" s="289"/>
      <c r="AL26" s="302">
        <f>'2'!K13</f>
        <v>0</v>
      </c>
      <c r="AM26" s="302">
        <f>'2'!J13</f>
        <v>0</v>
      </c>
      <c r="AN26" s="303" t="str">
        <f>CONCATENATE('2'!C13,'2'!Q13,'2'!E13,'2'!Q13,'2'!F13)</f>
        <v xml:space="preserve">  </v>
      </c>
      <c r="AO26" s="304" t="str">
        <f>CONCATENATE('2'!C13,'2'!Q13,'2'!G13,'2'!Q13,'2'!E13)</f>
        <v xml:space="preserve">  </v>
      </c>
      <c r="AP26" s="305">
        <f>'2'!M13</f>
        <v>0</v>
      </c>
      <c r="AQ26" s="305">
        <f>'2'!N13</f>
        <v>0</v>
      </c>
      <c r="AR26" s="305">
        <f>'2'!O13</f>
        <v>0</v>
      </c>
      <c r="AS26" s="306" t="str">
        <f>'2'!P13</f>
        <v>-</v>
      </c>
      <c r="AT26" s="307">
        <f t="shared" si="1"/>
        <v>0</v>
      </c>
      <c r="AU26" s="307" t="str">
        <f t="shared" si="2"/>
        <v>E</v>
      </c>
      <c r="AV26" s="307">
        <f t="shared" si="3"/>
        <v>0</v>
      </c>
      <c r="AW26" s="307" t="str">
        <f t="shared" si="4"/>
        <v>E</v>
      </c>
      <c r="AX26" s="307">
        <f t="shared" si="5"/>
        <v>0</v>
      </c>
      <c r="AY26" s="307" t="str">
        <f t="shared" si="6"/>
        <v>E</v>
      </c>
      <c r="AZ26" s="301">
        <f>'B2'!AT28/2</f>
        <v>0</v>
      </c>
      <c r="BA26" s="301" t="str">
        <f t="shared" si="7"/>
        <v>E</v>
      </c>
      <c r="BB26" s="307">
        <f t="shared" si="17"/>
        <v>0</v>
      </c>
      <c r="BC26" s="301" t="str">
        <f t="shared" si="18"/>
        <v>E</v>
      </c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6"/>
      <c r="CD26" s="276"/>
      <c r="CE26" s="276"/>
      <c r="CF26" s="276"/>
    </row>
    <row r="27" spans="2:84" s="97" customFormat="1" ht="24.95" customHeight="1">
      <c r="B27" s="69">
        <v>11</v>
      </c>
      <c r="C27" s="104" t="str">
        <f>CONCATENATE('2'!C14,'2'!Q14,'2'!D14,'2'!Q14,'2'!E14)</f>
        <v xml:space="preserve">  </v>
      </c>
      <c r="D27" s="94">
        <f>'2'!H14</f>
        <v>0</v>
      </c>
      <c r="E27" s="94">
        <f>'2'!I14</f>
        <v>0</v>
      </c>
      <c r="F27" s="70">
        <f>'GUJ1'!AB19</f>
        <v>0</v>
      </c>
      <c r="G27" s="308"/>
      <c r="H27" s="308"/>
      <c r="I27" s="70">
        <f>'GUJ2'!AB19</f>
        <v>0</v>
      </c>
      <c r="J27" s="308"/>
      <c r="K27" s="308"/>
      <c r="L27" s="70">
        <f t="shared" si="8"/>
        <v>0</v>
      </c>
      <c r="M27" s="69" t="str">
        <f t="shared" si="9"/>
        <v>E</v>
      </c>
      <c r="N27" s="70">
        <f>'M1'!AB19</f>
        <v>0</v>
      </c>
      <c r="O27" s="308"/>
      <c r="P27" s="308"/>
      <c r="Q27" s="70">
        <f>'M2'!AB19</f>
        <v>0</v>
      </c>
      <c r="R27" s="308"/>
      <c r="S27" s="308"/>
      <c r="T27" s="70">
        <f t="shared" si="10"/>
        <v>0</v>
      </c>
      <c r="U27" s="69" t="str">
        <f t="shared" si="11"/>
        <v>E</v>
      </c>
      <c r="V27" s="215"/>
      <c r="W27" s="70">
        <f>'SC1'!AB19</f>
        <v>0</v>
      </c>
      <c r="X27" s="308"/>
      <c r="Y27" s="308"/>
      <c r="Z27" s="70">
        <f>'SC2'!AB19</f>
        <v>0</v>
      </c>
      <c r="AA27" s="308"/>
      <c r="AB27" s="308"/>
      <c r="AC27" s="70">
        <f t="shared" si="12"/>
        <v>0</v>
      </c>
      <c r="AD27" s="69" t="str">
        <f t="shared" si="13"/>
        <v>E</v>
      </c>
      <c r="AE27" s="70">
        <f>'B2'!AU30</f>
        <v>0</v>
      </c>
      <c r="AF27" s="69" t="str">
        <f t="shared" si="0"/>
        <v>E</v>
      </c>
      <c r="AG27" s="70">
        <f t="shared" si="14"/>
        <v>0</v>
      </c>
      <c r="AH27" s="69" t="str">
        <f t="shared" si="15"/>
        <v>E</v>
      </c>
      <c r="AI27" s="70">
        <f>'2'!L14</f>
        <v>0</v>
      </c>
      <c r="AJ27" s="91">
        <f t="shared" si="16"/>
        <v>0</v>
      </c>
      <c r="AK27" s="289"/>
      <c r="AL27" s="302">
        <f>'2'!K14</f>
        <v>0</v>
      </c>
      <c r="AM27" s="302">
        <f>'2'!J14</f>
        <v>0</v>
      </c>
      <c r="AN27" s="303" t="str">
        <f>CONCATENATE('2'!C14,'2'!Q14,'2'!E14,'2'!Q14,'2'!F14)</f>
        <v xml:space="preserve">  </v>
      </c>
      <c r="AO27" s="304" t="str">
        <f>CONCATENATE('2'!C14,'2'!Q14,'2'!G14,'2'!Q14,'2'!E14)</f>
        <v xml:space="preserve">  </v>
      </c>
      <c r="AP27" s="305">
        <f>'2'!M14</f>
        <v>0</v>
      </c>
      <c r="AQ27" s="305">
        <f>'2'!N14</f>
        <v>0</v>
      </c>
      <c r="AR27" s="305">
        <f>'2'!O14</f>
        <v>0</v>
      </c>
      <c r="AS27" s="306" t="str">
        <f>'2'!P14</f>
        <v>-</v>
      </c>
      <c r="AT27" s="307">
        <f t="shared" si="1"/>
        <v>0</v>
      </c>
      <c r="AU27" s="307" t="str">
        <f t="shared" si="2"/>
        <v>E</v>
      </c>
      <c r="AV27" s="307">
        <f t="shared" si="3"/>
        <v>0</v>
      </c>
      <c r="AW27" s="307" t="str">
        <f t="shared" si="4"/>
        <v>E</v>
      </c>
      <c r="AX27" s="307">
        <f t="shared" si="5"/>
        <v>0</v>
      </c>
      <c r="AY27" s="307" t="str">
        <f t="shared" si="6"/>
        <v>E</v>
      </c>
      <c r="AZ27" s="301">
        <f>'B2'!AT30/2</f>
        <v>0</v>
      </c>
      <c r="BA27" s="301" t="str">
        <f t="shared" si="7"/>
        <v>E</v>
      </c>
      <c r="BB27" s="307">
        <f t="shared" si="17"/>
        <v>0</v>
      </c>
      <c r="BC27" s="301" t="str">
        <f t="shared" si="18"/>
        <v>E</v>
      </c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</row>
    <row r="28" spans="2:84" s="97" customFormat="1" ht="24.95" customHeight="1">
      <c r="B28" s="69">
        <v>12</v>
      </c>
      <c r="C28" s="104" t="str">
        <f>CONCATENATE('2'!C15,'2'!Q15,'2'!D15,'2'!Q15,'2'!E15)</f>
        <v xml:space="preserve">  </v>
      </c>
      <c r="D28" s="94">
        <f>'2'!H15</f>
        <v>0</v>
      </c>
      <c r="E28" s="94">
        <f>'2'!I15</f>
        <v>0</v>
      </c>
      <c r="F28" s="70">
        <f>'GUJ1'!AB20</f>
        <v>0</v>
      </c>
      <c r="G28" s="308"/>
      <c r="H28" s="308"/>
      <c r="I28" s="70">
        <f>'GUJ2'!AB20</f>
        <v>0</v>
      </c>
      <c r="J28" s="308"/>
      <c r="K28" s="308"/>
      <c r="L28" s="70">
        <f t="shared" si="8"/>
        <v>0</v>
      </c>
      <c r="M28" s="69" t="str">
        <f t="shared" si="9"/>
        <v>E</v>
      </c>
      <c r="N28" s="70">
        <f>'M1'!AB20</f>
        <v>0</v>
      </c>
      <c r="O28" s="308"/>
      <c r="P28" s="308"/>
      <c r="Q28" s="70">
        <f>'M2'!AB20</f>
        <v>0</v>
      </c>
      <c r="R28" s="308"/>
      <c r="S28" s="308"/>
      <c r="T28" s="70">
        <f t="shared" si="10"/>
        <v>0</v>
      </c>
      <c r="U28" s="69" t="str">
        <f t="shared" si="11"/>
        <v>E</v>
      </c>
      <c r="V28" s="215"/>
      <c r="W28" s="70">
        <f>'SC1'!AB20</f>
        <v>0</v>
      </c>
      <c r="X28" s="308"/>
      <c r="Y28" s="308"/>
      <c r="Z28" s="70">
        <f>'SC2'!AB20</f>
        <v>0</v>
      </c>
      <c r="AA28" s="308"/>
      <c r="AB28" s="308"/>
      <c r="AC28" s="70">
        <f t="shared" si="12"/>
        <v>0</v>
      </c>
      <c r="AD28" s="69" t="str">
        <f t="shared" si="13"/>
        <v>E</v>
      </c>
      <c r="AE28" s="70">
        <f>'B2'!AU32</f>
        <v>0</v>
      </c>
      <c r="AF28" s="69" t="str">
        <f t="shared" si="0"/>
        <v>E</v>
      </c>
      <c r="AG28" s="70">
        <f t="shared" si="14"/>
        <v>0</v>
      </c>
      <c r="AH28" s="69" t="str">
        <f t="shared" si="15"/>
        <v>E</v>
      </c>
      <c r="AI28" s="70">
        <f>'2'!L15</f>
        <v>0</v>
      </c>
      <c r="AJ28" s="91">
        <f t="shared" si="16"/>
        <v>0</v>
      </c>
      <c r="AK28" s="289"/>
      <c r="AL28" s="302">
        <f>'2'!K15</f>
        <v>0</v>
      </c>
      <c r="AM28" s="302">
        <f>'2'!J15</f>
        <v>0</v>
      </c>
      <c r="AN28" s="303" t="str">
        <f>CONCATENATE('2'!C15,'2'!Q15,'2'!E15,'2'!Q15,'2'!F15)</f>
        <v xml:space="preserve">  </v>
      </c>
      <c r="AO28" s="304" t="str">
        <f>CONCATENATE('2'!C15,'2'!Q15,'2'!G15,'2'!Q15,'2'!E15)</f>
        <v xml:space="preserve">  </v>
      </c>
      <c r="AP28" s="305">
        <f>'2'!M15</f>
        <v>0</v>
      </c>
      <c r="AQ28" s="305">
        <f>'2'!N15</f>
        <v>0</v>
      </c>
      <c r="AR28" s="305">
        <f>'2'!O15</f>
        <v>0</v>
      </c>
      <c r="AS28" s="306" t="str">
        <f>'2'!P15</f>
        <v>-</v>
      </c>
      <c r="AT28" s="307">
        <f t="shared" si="1"/>
        <v>0</v>
      </c>
      <c r="AU28" s="307" t="str">
        <f t="shared" si="2"/>
        <v>E</v>
      </c>
      <c r="AV28" s="307">
        <f t="shared" si="3"/>
        <v>0</v>
      </c>
      <c r="AW28" s="307" t="str">
        <f t="shared" si="4"/>
        <v>E</v>
      </c>
      <c r="AX28" s="307">
        <f t="shared" si="5"/>
        <v>0</v>
      </c>
      <c r="AY28" s="307" t="str">
        <f t="shared" si="6"/>
        <v>E</v>
      </c>
      <c r="AZ28" s="301">
        <f>'B2'!AT32/2</f>
        <v>0</v>
      </c>
      <c r="BA28" s="301" t="str">
        <f t="shared" si="7"/>
        <v>E</v>
      </c>
      <c r="BB28" s="307">
        <f t="shared" si="17"/>
        <v>0</v>
      </c>
      <c r="BC28" s="301" t="str">
        <f t="shared" si="18"/>
        <v>E</v>
      </c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</row>
    <row r="29" spans="2:84" s="97" customFormat="1" ht="24.95" customHeight="1">
      <c r="B29" s="69">
        <v>13</v>
      </c>
      <c r="C29" s="104" t="str">
        <f>CONCATENATE('2'!C16,'2'!Q16,'2'!D16,'2'!Q16,'2'!E16)</f>
        <v xml:space="preserve">  </v>
      </c>
      <c r="D29" s="94">
        <f>'2'!H16</f>
        <v>0</v>
      </c>
      <c r="E29" s="94">
        <f>'2'!I16</f>
        <v>0</v>
      </c>
      <c r="F29" s="70">
        <f>'GUJ1'!AB21</f>
        <v>0</v>
      </c>
      <c r="G29" s="308"/>
      <c r="H29" s="308"/>
      <c r="I29" s="70">
        <f>'GUJ2'!AB21</f>
        <v>0</v>
      </c>
      <c r="J29" s="308"/>
      <c r="K29" s="308"/>
      <c r="L29" s="70">
        <f t="shared" si="8"/>
        <v>0</v>
      </c>
      <c r="M29" s="69" t="str">
        <f t="shared" si="9"/>
        <v>E</v>
      </c>
      <c r="N29" s="70">
        <f>'M1'!AB21</f>
        <v>0</v>
      </c>
      <c r="O29" s="308"/>
      <c r="P29" s="308"/>
      <c r="Q29" s="70">
        <f>'M2'!AB21</f>
        <v>0</v>
      </c>
      <c r="R29" s="308"/>
      <c r="S29" s="308"/>
      <c r="T29" s="70">
        <f t="shared" si="10"/>
        <v>0</v>
      </c>
      <c r="U29" s="69" t="str">
        <f t="shared" si="11"/>
        <v>E</v>
      </c>
      <c r="V29" s="215"/>
      <c r="W29" s="70">
        <f>'SC1'!AB21</f>
        <v>0</v>
      </c>
      <c r="X29" s="308"/>
      <c r="Y29" s="308"/>
      <c r="Z29" s="70">
        <f>'SC2'!AB21</f>
        <v>0</v>
      </c>
      <c r="AA29" s="308"/>
      <c r="AB29" s="308"/>
      <c r="AC29" s="70">
        <f t="shared" si="12"/>
        <v>0</v>
      </c>
      <c r="AD29" s="69" t="str">
        <f t="shared" si="13"/>
        <v>E</v>
      </c>
      <c r="AE29" s="70">
        <f>'B2'!AU34</f>
        <v>0</v>
      </c>
      <c r="AF29" s="69" t="str">
        <f t="shared" si="0"/>
        <v>E</v>
      </c>
      <c r="AG29" s="70">
        <f t="shared" si="14"/>
        <v>0</v>
      </c>
      <c r="AH29" s="69" t="str">
        <f t="shared" si="15"/>
        <v>E</v>
      </c>
      <c r="AI29" s="70">
        <f>'2'!L16</f>
        <v>0</v>
      </c>
      <c r="AJ29" s="91">
        <f t="shared" si="16"/>
        <v>0</v>
      </c>
      <c r="AK29" s="289"/>
      <c r="AL29" s="302">
        <f>'2'!K16</f>
        <v>0</v>
      </c>
      <c r="AM29" s="302">
        <f>'2'!J16</f>
        <v>0</v>
      </c>
      <c r="AN29" s="303" t="str">
        <f>CONCATENATE('2'!C16,'2'!Q16,'2'!E16,'2'!Q16,'2'!F16)</f>
        <v xml:space="preserve">  </v>
      </c>
      <c r="AO29" s="304" t="str">
        <f>CONCATENATE('2'!C16,'2'!Q16,'2'!G16,'2'!Q16,'2'!E16)</f>
        <v xml:space="preserve">  </v>
      </c>
      <c r="AP29" s="305">
        <f>'2'!M16</f>
        <v>0</v>
      </c>
      <c r="AQ29" s="305">
        <f>'2'!N16</f>
        <v>0</v>
      </c>
      <c r="AR29" s="305">
        <f>'2'!O16</f>
        <v>0</v>
      </c>
      <c r="AS29" s="306" t="str">
        <f>'2'!P16</f>
        <v>-</v>
      </c>
      <c r="AT29" s="307">
        <f t="shared" si="1"/>
        <v>0</v>
      </c>
      <c r="AU29" s="307" t="str">
        <f t="shared" si="2"/>
        <v>E</v>
      </c>
      <c r="AV29" s="307">
        <f t="shared" si="3"/>
        <v>0</v>
      </c>
      <c r="AW29" s="307" t="str">
        <f t="shared" si="4"/>
        <v>E</v>
      </c>
      <c r="AX29" s="307">
        <f t="shared" si="5"/>
        <v>0</v>
      </c>
      <c r="AY29" s="307" t="str">
        <f t="shared" si="6"/>
        <v>E</v>
      </c>
      <c r="AZ29" s="301">
        <f>'B2'!AT34/2</f>
        <v>0</v>
      </c>
      <c r="BA29" s="301" t="str">
        <f t="shared" si="7"/>
        <v>E</v>
      </c>
      <c r="BB29" s="307">
        <f t="shared" si="17"/>
        <v>0</v>
      </c>
      <c r="BC29" s="301" t="str">
        <f t="shared" si="18"/>
        <v>E</v>
      </c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6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276"/>
      <c r="CD29" s="276"/>
      <c r="CE29" s="276"/>
      <c r="CF29" s="276"/>
    </row>
    <row r="30" spans="2:84" s="97" customFormat="1" ht="24.95" customHeight="1">
      <c r="B30" s="69">
        <v>14</v>
      </c>
      <c r="C30" s="104" t="str">
        <f>CONCATENATE('2'!C17,'2'!Q17,'2'!D17,'2'!Q17,'2'!E17)</f>
        <v xml:space="preserve">  </v>
      </c>
      <c r="D30" s="94">
        <f>'2'!H17</f>
        <v>0</v>
      </c>
      <c r="E30" s="94">
        <f>'2'!I17</f>
        <v>0</v>
      </c>
      <c r="F30" s="70">
        <f>'GUJ1'!AB22</f>
        <v>0</v>
      </c>
      <c r="G30" s="308"/>
      <c r="H30" s="308"/>
      <c r="I30" s="70">
        <f>'GUJ2'!AB22</f>
        <v>0</v>
      </c>
      <c r="J30" s="308"/>
      <c r="K30" s="308"/>
      <c r="L30" s="70">
        <f t="shared" si="8"/>
        <v>0</v>
      </c>
      <c r="M30" s="69" t="str">
        <f t="shared" si="9"/>
        <v>E</v>
      </c>
      <c r="N30" s="70">
        <f>'M1'!AB22</f>
        <v>0</v>
      </c>
      <c r="O30" s="308"/>
      <c r="P30" s="308"/>
      <c r="Q30" s="70">
        <f>'M2'!AB22</f>
        <v>0</v>
      </c>
      <c r="R30" s="308"/>
      <c r="S30" s="308"/>
      <c r="T30" s="70">
        <f t="shared" si="10"/>
        <v>0</v>
      </c>
      <c r="U30" s="69" t="str">
        <f t="shared" si="11"/>
        <v>E</v>
      </c>
      <c r="V30" s="215"/>
      <c r="W30" s="70">
        <f>'SC1'!AB22</f>
        <v>0</v>
      </c>
      <c r="X30" s="308"/>
      <c r="Y30" s="308"/>
      <c r="Z30" s="70">
        <f>'SC2'!AB22</f>
        <v>0</v>
      </c>
      <c r="AA30" s="308"/>
      <c r="AB30" s="308"/>
      <c r="AC30" s="70">
        <f t="shared" si="12"/>
        <v>0</v>
      </c>
      <c r="AD30" s="69" t="str">
        <f t="shared" si="13"/>
        <v>E</v>
      </c>
      <c r="AE30" s="70">
        <f>'B2'!AU36</f>
        <v>0</v>
      </c>
      <c r="AF30" s="69" t="str">
        <f t="shared" si="0"/>
        <v>E</v>
      </c>
      <c r="AG30" s="70">
        <f t="shared" si="14"/>
        <v>0</v>
      </c>
      <c r="AH30" s="69" t="str">
        <f t="shared" si="15"/>
        <v>E</v>
      </c>
      <c r="AI30" s="70">
        <f>'2'!L17</f>
        <v>0</v>
      </c>
      <c r="AJ30" s="91">
        <f t="shared" si="16"/>
        <v>0</v>
      </c>
      <c r="AK30" s="289"/>
      <c r="AL30" s="302">
        <f>'2'!K17</f>
        <v>0</v>
      </c>
      <c r="AM30" s="302">
        <f>'2'!J17</f>
        <v>0</v>
      </c>
      <c r="AN30" s="303" t="str">
        <f>CONCATENATE('2'!C17,'2'!Q17,'2'!E17,'2'!Q17,'2'!F17)</f>
        <v xml:space="preserve">  </v>
      </c>
      <c r="AO30" s="304" t="str">
        <f>CONCATENATE('2'!C17,'2'!Q17,'2'!G17,'2'!Q17,'2'!E17)</f>
        <v xml:space="preserve">  </v>
      </c>
      <c r="AP30" s="305">
        <f>'2'!M17</f>
        <v>0</v>
      </c>
      <c r="AQ30" s="305">
        <f>'2'!N17</f>
        <v>0</v>
      </c>
      <c r="AR30" s="305">
        <f>'2'!O17</f>
        <v>0</v>
      </c>
      <c r="AS30" s="306" t="str">
        <f>'2'!P17</f>
        <v>-</v>
      </c>
      <c r="AT30" s="307">
        <f t="shared" si="1"/>
        <v>0</v>
      </c>
      <c r="AU30" s="307" t="str">
        <f t="shared" si="2"/>
        <v>E</v>
      </c>
      <c r="AV30" s="307">
        <f t="shared" si="3"/>
        <v>0</v>
      </c>
      <c r="AW30" s="307" t="str">
        <f t="shared" si="4"/>
        <v>E</v>
      </c>
      <c r="AX30" s="307">
        <f t="shared" si="5"/>
        <v>0</v>
      </c>
      <c r="AY30" s="307" t="str">
        <f t="shared" si="6"/>
        <v>E</v>
      </c>
      <c r="AZ30" s="301">
        <f>'B2'!AT36/2</f>
        <v>0</v>
      </c>
      <c r="BA30" s="301" t="str">
        <f t="shared" si="7"/>
        <v>E</v>
      </c>
      <c r="BB30" s="307">
        <f t="shared" si="17"/>
        <v>0</v>
      </c>
      <c r="BC30" s="301" t="str">
        <f t="shared" si="18"/>
        <v>E</v>
      </c>
      <c r="BD30" s="276"/>
      <c r="BE30" s="276"/>
      <c r="BF30" s="276"/>
      <c r="BG30" s="276"/>
      <c r="BH30" s="276"/>
      <c r="BI30" s="276"/>
      <c r="BJ30" s="276"/>
      <c r="BK30" s="276"/>
      <c r="BL30" s="276"/>
      <c r="BM30" s="276"/>
      <c r="BN30" s="276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</row>
    <row r="31" spans="2:84" s="97" customFormat="1" ht="24.95" customHeight="1">
      <c r="B31" s="69">
        <v>15</v>
      </c>
      <c r="C31" s="104" t="str">
        <f>CONCATENATE('2'!C18,'2'!Q18,'2'!D18,'2'!Q18,'2'!E18)</f>
        <v xml:space="preserve">  </v>
      </c>
      <c r="D31" s="94">
        <f>'2'!H18</f>
        <v>0</v>
      </c>
      <c r="E31" s="94">
        <f>'2'!I18</f>
        <v>0</v>
      </c>
      <c r="F31" s="70">
        <f>'GUJ1'!AB23</f>
        <v>0</v>
      </c>
      <c r="G31" s="308"/>
      <c r="H31" s="308"/>
      <c r="I31" s="70">
        <f>'GUJ2'!AB23</f>
        <v>0</v>
      </c>
      <c r="J31" s="308"/>
      <c r="K31" s="308"/>
      <c r="L31" s="70">
        <f t="shared" si="8"/>
        <v>0</v>
      </c>
      <c r="M31" s="69" t="str">
        <f t="shared" si="9"/>
        <v>E</v>
      </c>
      <c r="N31" s="70">
        <f>'M1'!AB23</f>
        <v>0</v>
      </c>
      <c r="O31" s="308"/>
      <c r="P31" s="308"/>
      <c r="Q31" s="70">
        <f>'M2'!AB23</f>
        <v>0</v>
      </c>
      <c r="R31" s="308"/>
      <c r="S31" s="308"/>
      <c r="T31" s="70">
        <f t="shared" si="10"/>
        <v>0</v>
      </c>
      <c r="U31" s="69" t="str">
        <f t="shared" si="11"/>
        <v>E</v>
      </c>
      <c r="V31" s="215"/>
      <c r="W31" s="70">
        <f>'SC1'!AB23</f>
        <v>0</v>
      </c>
      <c r="X31" s="308"/>
      <c r="Y31" s="308"/>
      <c r="Z31" s="70">
        <f>'SC2'!AB23</f>
        <v>0</v>
      </c>
      <c r="AA31" s="308"/>
      <c r="AB31" s="308"/>
      <c r="AC31" s="70">
        <f t="shared" si="12"/>
        <v>0</v>
      </c>
      <c r="AD31" s="69" t="str">
        <f t="shared" si="13"/>
        <v>E</v>
      </c>
      <c r="AE31" s="70">
        <f>'B2'!AU38</f>
        <v>0</v>
      </c>
      <c r="AF31" s="69" t="str">
        <f t="shared" si="0"/>
        <v>E</v>
      </c>
      <c r="AG31" s="70">
        <f t="shared" si="14"/>
        <v>0</v>
      </c>
      <c r="AH31" s="69" t="str">
        <f t="shared" si="15"/>
        <v>E</v>
      </c>
      <c r="AI31" s="70">
        <f>'2'!L18</f>
        <v>0</v>
      </c>
      <c r="AJ31" s="91">
        <f t="shared" si="16"/>
        <v>0</v>
      </c>
      <c r="AK31" s="289"/>
      <c r="AL31" s="302">
        <f>'2'!K18</f>
        <v>0</v>
      </c>
      <c r="AM31" s="302">
        <f>'2'!J18</f>
        <v>0</v>
      </c>
      <c r="AN31" s="303" t="str">
        <f>CONCATENATE('2'!C18,'2'!Q18,'2'!E18,'2'!Q18,'2'!F18)</f>
        <v xml:space="preserve">  </v>
      </c>
      <c r="AO31" s="304" t="str">
        <f>CONCATENATE('2'!C18,'2'!Q18,'2'!G18,'2'!Q18,'2'!E18)</f>
        <v xml:space="preserve">  </v>
      </c>
      <c r="AP31" s="305">
        <f>'2'!M18</f>
        <v>0</v>
      </c>
      <c r="AQ31" s="305">
        <f>'2'!N18</f>
        <v>0</v>
      </c>
      <c r="AR31" s="305">
        <f>'2'!O18</f>
        <v>0</v>
      </c>
      <c r="AS31" s="306" t="str">
        <f>'2'!P18</f>
        <v>-</v>
      </c>
      <c r="AT31" s="307">
        <f t="shared" si="1"/>
        <v>0</v>
      </c>
      <c r="AU31" s="307" t="str">
        <f t="shared" si="2"/>
        <v>E</v>
      </c>
      <c r="AV31" s="307">
        <f t="shared" si="3"/>
        <v>0</v>
      </c>
      <c r="AW31" s="307" t="str">
        <f t="shared" si="4"/>
        <v>E</v>
      </c>
      <c r="AX31" s="307">
        <f t="shared" si="5"/>
        <v>0</v>
      </c>
      <c r="AY31" s="307" t="str">
        <f t="shared" si="6"/>
        <v>E</v>
      </c>
      <c r="AZ31" s="301">
        <f>'B2'!AT38/2</f>
        <v>0</v>
      </c>
      <c r="BA31" s="301" t="str">
        <f t="shared" si="7"/>
        <v>E</v>
      </c>
      <c r="BB31" s="307">
        <f t="shared" si="17"/>
        <v>0</v>
      </c>
      <c r="BC31" s="301" t="str">
        <f t="shared" si="18"/>
        <v>E</v>
      </c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P31" s="276"/>
      <c r="BQ31" s="276"/>
      <c r="BR31" s="276"/>
      <c r="BS31" s="276"/>
      <c r="BT31" s="276"/>
      <c r="BU31" s="276"/>
      <c r="BV31" s="276"/>
      <c r="BW31" s="276"/>
      <c r="BX31" s="276"/>
      <c r="BY31" s="276"/>
      <c r="BZ31" s="276"/>
      <c r="CA31" s="276"/>
      <c r="CB31" s="276"/>
      <c r="CC31" s="276"/>
      <c r="CD31" s="276"/>
      <c r="CE31" s="276"/>
      <c r="CF31" s="276"/>
    </row>
    <row r="32" spans="2:84" s="97" customFormat="1" ht="24.95" customHeight="1">
      <c r="B32" s="69">
        <v>16</v>
      </c>
      <c r="C32" s="104" t="str">
        <f>CONCATENATE('2'!C19,'2'!Q19,'2'!D19,'2'!Q19,'2'!E19)</f>
        <v xml:space="preserve">  </v>
      </c>
      <c r="D32" s="94">
        <f>'2'!H19</f>
        <v>0</v>
      </c>
      <c r="E32" s="94">
        <f>'2'!I19</f>
        <v>0</v>
      </c>
      <c r="F32" s="70">
        <f>'GUJ1'!AB24</f>
        <v>0</v>
      </c>
      <c r="G32" s="308"/>
      <c r="H32" s="308"/>
      <c r="I32" s="70">
        <f>'GUJ2'!AB24</f>
        <v>0</v>
      </c>
      <c r="J32" s="308"/>
      <c r="K32" s="308"/>
      <c r="L32" s="70">
        <f t="shared" si="8"/>
        <v>0</v>
      </c>
      <c r="M32" s="69" t="str">
        <f t="shared" si="9"/>
        <v>E</v>
      </c>
      <c r="N32" s="70">
        <f>'M1'!AB24</f>
        <v>0</v>
      </c>
      <c r="O32" s="308"/>
      <c r="P32" s="308"/>
      <c r="Q32" s="70">
        <f>'M2'!AB24</f>
        <v>0</v>
      </c>
      <c r="R32" s="308"/>
      <c r="S32" s="308"/>
      <c r="T32" s="70">
        <f t="shared" si="10"/>
        <v>0</v>
      </c>
      <c r="U32" s="69" t="str">
        <f t="shared" si="11"/>
        <v>E</v>
      </c>
      <c r="V32" s="215"/>
      <c r="W32" s="70">
        <f>'SC1'!AB24</f>
        <v>0</v>
      </c>
      <c r="X32" s="308"/>
      <c r="Y32" s="308"/>
      <c r="Z32" s="70">
        <f>'SC2'!AB24</f>
        <v>0</v>
      </c>
      <c r="AA32" s="308"/>
      <c r="AB32" s="308"/>
      <c r="AC32" s="70">
        <f t="shared" si="12"/>
        <v>0</v>
      </c>
      <c r="AD32" s="69" t="str">
        <f t="shared" si="13"/>
        <v>E</v>
      </c>
      <c r="AE32" s="70">
        <f>'B2'!AU40</f>
        <v>0</v>
      </c>
      <c r="AF32" s="69" t="str">
        <f t="shared" si="0"/>
        <v>E</v>
      </c>
      <c r="AG32" s="70">
        <f t="shared" si="14"/>
        <v>0</v>
      </c>
      <c r="AH32" s="69" t="str">
        <f t="shared" si="15"/>
        <v>E</v>
      </c>
      <c r="AI32" s="70">
        <f>'2'!L19</f>
        <v>0</v>
      </c>
      <c r="AJ32" s="91">
        <f t="shared" si="16"/>
        <v>0</v>
      </c>
      <c r="AK32" s="289"/>
      <c r="AL32" s="302">
        <f>'2'!K19</f>
        <v>0</v>
      </c>
      <c r="AM32" s="302">
        <f>'2'!J19</f>
        <v>0</v>
      </c>
      <c r="AN32" s="303" t="str">
        <f>CONCATENATE('2'!C19,'2'!Q19,'2'!E19,'2'!Q19,'2'!F19)</f>
        <v xml:space="preserve">  </v>
      </c>
      <c r="AO32" s="304" t="str">
        <f>CONCATENATE('2'!C19,'2'!Q19,'2'!G19,'2'!Q19,'2'!E19)</f>
        <v xml:space="preserve">  </v>
      </c>
      <c r="AP32" s="305">
        <f>'2'!M19</f>
        <v>0</v>
      </c>
      <c r="AQ32" s="305">
        <f>'2'!N19</f>
        <v>0</v>
      </c>
      <c r="AR32" s="305">
        <f>'2'!O19</f>
        <v>0</v>
      </c>
      <c r="AS32" s="306" t="str">
        <f>'2'!P19</f>
        <v>-</v>
      </c>
      <c r="AT32" s="307">
        <f t="shared" si="1"/>
        <v>0</v>
      </c>
      <c r="AU32" s="307" t="str">
        <f t="shared" si="2"/>
        <v>E</v>
      </c>
      <c r="AV32" s="307">
        <f t="shared" si="3"/>
        <v>0</v>
      </c>
      <c r="AW32" s="307" t="str">
        <f t="shared" si="4"/>
        <v>E</v>
      </c>
      <c r="AX32" s="307">
        <f t="shared" si="5"/>
        <v>0</v>
      </c>
      <c r="AY32" s="307" t="str">
        <f t="shared" si="6"/>
        <v>E</v>
      </c>
      <c r="AZ32" s="301">
        <f>'B2'!AT40/2</f>
        <v>0</v>
      </c>
      <c r="BA32" s="301" t="str">
        <f t="shared" si="7"/>
        <v>E</v>
      </c>
      <c r="BB32" s="307">
        <f t="shared" si="17"/>
        <v>0</v>
      </c>
      <c r="BC32" s="301" t="str">
        <f t="shared" si="18"/>
        <v>E</v>
      </c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276"/>
      <c r="CE32" s="276"/>
      <c r="CF32" s="276"/>
    </row>
    <row r="33" spans="2:84" s="97" customFormat="1" ht="24.95" customHeight="1">
      <c r="B33" s="69">
        <v>17</v>
      </c>
      <c r="C33" s="104" t="str">
        <f>CONCATENATE('2'!C20,'2'!Q20,'2'!D20,'2'!Q20,'2'!E20)</f>
        <v xml:space="preserve">  </v>
      </c>
      <c r="D33" s="94">
        <f>'2'!H20</f>
        <v>0</v>
      </c>
      <c r="E33" s="94">
        <f>'2'!I20</f>
        <v>0</v>
      </c>
      <c r="F33" s="70">
        <f>'GUJ1'!AB25</f>
        <v>0</v>
      </c>
      <c r="G33" s="308"/>
      <c r="H33" s="308"/>
      <c r="I33" s="70">
        <f>'GUJ2'!AB25</f>
        <v>0</v>
      </c>
      <c r="J33" s="308"/>
      <c r="K33" s="308"/>
      <c r="L33" s="70">
        <f t="shared" si="8"/>
        <v>0</v>
      </c>
      <c r="M33" s="69" t="str">
        <f t="shared" si="9"/>
        <v>E</v>
      </c>
      <c r="N33" s="70">
        <f>'M1'!AB25</f>
        <v>0</v>
      </c>
      <c r="O33" s="308"/>
      <c r="P33" s="308"/>
      <c r="Q33" s="70">
        <f>'M2'!AB25</f>
        <v>0</v>
      </c>
      <c r="R33" s="308"/>
      <c r="S33" s="308"/>
      <c r="T33" s="70">
        <f t="shared" si="10"/>
        <v>0</v>
      </c>
      <c r="U33" s="69" t="str">
        <f t="shared" si="11"/>
        <v>E</v>
      </c>
      <c r="V33" s="215"/>
      <c r="W33" s="70">
        <f>'SC1'!AB25</f>
        <v>0</v>
      </c>
      <c r="X33" s="308"/>
      <c r="Y33" s="308"/>
      <c r="Z33" s="70">
        <f>'SC2'!AB25</f>
        <v>0</v>
      </c>
      <c r="AA33" s="308"/>
      <c r="AB33" s="308"/>
      <c r="AC33" s="70">
        <f t="shared" si="12"/>
        <v>0</v>
      </c>
      <c r="AD33" s="69" t="str">
        <f t="shared" si="13"/>
        <v>E</v>
      </c>
      <c r="AE33" s="70">
        <f>'B2'!AU42</f>
        <v>0</v>
      </c>
      <c r="AF33" s="69" t="str">
        <f t="shared" si="0"/>
        <v>E</v>
      </c>
      <c r="AG33" s="70">
        <f t="shared" si="14"/>
        <v>0</v>
      </c>
      <c r="AH33" s="69" t="str">
        <f t="shared" si="15"/>
        <v>E</v>
      </c>
      <c r="AI33" s="70">
        <f>'2'!L20</f>
        <v>0</v>
      </c>
      <c r="AJ33" s="91">
        <f t="shared" si="16"/>
        <v>0</v>
      </c>
      <c r="AK33" s="289"/>
      <c r="AL33" s="302">
        <f>'2'!K20</f>
        <v>0</v>
      </c>
      <c r="AM33" s="302">
        <f>'2'!J20</f>
        <v>0</v>
      </c>
      <c r="AN33" s="303" t="str">
        <f>CONCATENATE('2'!C20,'2'!Q20,'2'!E20,'2'!Q20,'2'!F20)</f>
        <v xml:space="preserve">  </v>
      </c>
      <c r="AO33" s="304" t="str">
        <f>CONCATENATE('2'!C20,'2'!Q20,'2'!G20,'2'!Q20,'2'!E20)</f>
        <v xml:space="preserve">  </v>
      </c>
      <c r="AP33" s="305">
        <f>'2'!M20</f>
        <v>0</v>
      </c>
      <c r="AQ33" s="305">
        <f>'2'!N20</f>
        <v>0</v>
      </c>
      <c r="AR33" s="305">
        <f>'2'!O20</f>
        <v>0</v>
      </c>
      <c r="AS33" s="306" t="str">
        <f>'2'!P20</f>
        <v>-</v>
      </c>
      <c r="AT33" s="307">
        <f t="shared" si="1"/>
        <v>0</v>
      </c>
      <c r="AU33" s="307" t="str">
        <f t="shared" si="2"/>
        <v>E</v>
      </c>
      <c r="AV33" s="307">
        <f t="shared" si="3"/>
        <v>0</v>
      </c>
      <c r="AW33" s="307" t="str">
        <f t="shared" si="4"/>
        <v>E</v>
      </c>
      <c r="AX33" s="307">
        <f t="shared" si="5"/>
        <v>0</v>
      </c>
      <c r="AY33" s="307" t="str">
        <f t="shared" si="6"/>
        <v>E</v>
      </c>
      <c r="AZ33" s="301">
        <f>'B2'!AT42/2</f>
        <v>0</v>
      </c>
      <c r="BA33" s="301" t="str">
        <f t="shared" si="7"/>
        <v>E</v>
      </c>
      <c r="BB33" s="307">
        <f t="shared" si="17"/>
        <v>0</v>
      </c>
      <c r="BC33" s="301" t="str">
        <f t="shared" si="18"/>
        <v>E</v>
      </c>
      <c r="BD33" s="276"/>
      <c r="BE33" s="276"/>
      <c r="BF33" s="276"/>
      <c r="BG33" s="276"/>
      <c r="BH33" s="276"/>
      <c r="BI33" s="276"/>
      <c r="BJ33" s="276"/>
      <c r="BK33" s="276"/>
      <c r="BL33" s="276"/>
      <c r="BM33" s="276"/>
      <c r="BN33" s="276"/>
      <c r="BO33" s="276"/>
      <c r="BP33" s="276"/>
      <c r="BQ33" s="276"/>
      <c r="BR33" s="276"/>
      <c r="BS33" s="276"/>
      <c r="BT33" s="276"/>
      <c r="BU33" s="276"/>
      <c r="BV33" s="276"/>
      <c r="BW33" s="276"/>
      <c r="BX33" s="276"/>
      <c r="BY33" s="276"/>
      <c r="BZ33" s="276"/>
      <c r="CA33" s="276"/>
      <c r="CB33" s="276"/>
      <c r="CC33" s="276"/>
      <c r="CD33" s="276"/>
      <c r="CE33" s="276"/>
      <c r="CF33" s="276"/>
    </row>
    <row r="34" spans="2:84" s="97" customFormat="1" ht="24.95" customHeight="1">
      <c r="B34" s="69">
        <v>18</v>
      </c>
      <c r="C34" s="104" t="str">
        <f>CONCATENATE('2'!C21,'2'!Q21,'2'!D21,'2'!Q21,'2'!E21)</f>
        <v xml:space="preserve">  </v>
      </c>
      <c r="D34" s="94">
        <f>'2'!H21</f>
        <v>0</v>
      </c>
      <c r="E34" s="94">
        <f>'2'!I21</f>
        <v>0</v>
      </c>
      <c r="F34" s="70">
        <f>'GUJ1'!AB26</f>
        <v>0</v>
      </c>
      <c r="G34" s="308"/>
      <c r="H34" s="308"/>
      <c r="I34" s="70">
        <f>'GUJ2'!AB26</f>
        <v>0</v>
      </c>
      <c r="J34" s="308"/>
      <c r="K34" s="308"/>
      <c r="L34" s="70">
        <f t="shared" si="8"/>
        <v>0</v>
      </c>
      <c r="M34" s="69" t="str">
        <f t="shared" si="9"/>
        <v>E</v>
      </c>
      <c r="N34" s="70">
        <f>'M1'!AB26</f>
        <v>0</v>
      </c>
      <c r="O34" s="308"/>
      <c r="P34" s="308"/>
      <c r="Q34" s="70">
        <f>'M2'!AB26</f>
        <v>0</v>
      </c>
      <c r="R34" s="308"/>
      <c r="S34" s="308"/>
      <c r="T34" s="70">
        <f t="shared" si="10"/>
        <v>0</v>
      </c>
      <c r="U34" s="69" t="str">
        <f t="shared" si="11"/>
        <v>E</v>
      </c>
      <c r="V34" s="215"/>
      <c r="W34" s="70">
        <f>'SC1'!AB26</f>
        <v>0</v>
      </c>
      <c r="X34" s="308"/>
      <c r="Y34" s="308"/>
      <c r="Z34" s="70">
        <f>'SC2'!AB26</f>
        <v>0</v>
      </c>
      <c r="AA34" s="308"/>
      <c r="AB34" s="308"/>
      <c r="AC34" s="70">
        <f t="shared" si="12"/>
        <v>0</v>
      </c>
      <c r="AD34" s="69" t="str">
        <f t="shared" si="13"/>
        <v>E</v>
      </c>
      <c r="AE34" s="70">
        <f>'B2'!AU44</f>
        <v>0</v>
      </c>
      <c r="AF34" s="69" t="str">
        <f t="shared" si="0"/>
        <v>E</v>
      </c>
      <c r="AG34" s="70">
        <f t="shared" si="14"/>
        <v>0</v>
      </c>
      <c r="AH34" s="69" t="str">
        <f t="shared" si="15"/>
        <v>E</v>
      </c>
      <c r="AI34" s="70">
        <f>'2'!L21</f>
        <v>0</v>
      </c>
      <c r="AJ34" s="91">
        <f t="shared" si="16"/>
        <v>0</v>
      </c>
      <c r="AK34" s="289"/>
      <c r="AL34" s="302">
        <f>'2'!K21</f>
        <v>0</v>
      </c>
      <c r="AM34" s="302">
        <f>'2'!J21</f>
        <v>0</v>
      </c>
      <c r="AN34" s="303" t="str">
        <f>CONCATENATE('2'!C21,'2'!Q21,'2'!E21,'2'!Q21,'2'!F21)</f>
        <v xml:space="preserve">  </v>
      </c>
      <c r="AO34" s="304" t="str">
        <f>CONCATENATE('2'!C21,'2'!Q21,'2'!G21,'2'!Q21,'2'!E21)</f>
        <v xml:space="preserve">  </v>
      </c>
      <c r="AP34" s="305">
        <f>'2'!M21</f>
        <v>0</v>
      </c>
      <c r="AQ34" s="305">
        <f>'2'!N21</f>
        <v>0</v>
      </c>
      <c r="AR34" s="305">
        <f>'2'!O21</f>
        <v>0</v>
      </c>
      <c r="AS34" s="306" t="str">
        <f>'2'!P21</f>
        <v>-</v>
      </c>
      <c r="AT34" s="307">
        <f t="shared" si="1"/>
        <v>0</v>
      </c>
      <c r="AU34" s="307" t="str">
        <f t="shared" si="2"/>
        <v>E</v>
      </c>
      <c r="AV34" s="307">
        <f t="shared" si="3"/>
        <v>0</v>
      </c>
      <c r="AW34" s="307" t="str">
        <f t="shared" si="4"/>
        <v>E</v>
      </c>
      <c r="AX34" s="307">
        <f t="shared" si="5"/>
        <v>0</v>
      </c>
      <c r="AY34" s="307" t="str">
        <f t="shared" si="6"/>
        <v>E</v>
      </c>
      <c r="AZ34" s="301">
        <f>'B2'!AT44/2</f>
        <v>0</v>
      </c>
      <c r="BA34" s="301" t="str">
        <f t="shared" si="7"/>
        <v>E</v>
      </c>
      <c r="BB34" s="307">
        <f t="shared" si="17"/>
        <v>0</v>
      </c>
      <c r="BC34" s="301" t="str">
        <f t="shared" si="18"/>
        <v>E</v>
      </c>
      <c r="BD34" s="276"/>
      <c r="BE34" s="276"/>
      <c r="BF34" s="276"/>
      <c r="BG34" s="276"/>
      <c r="BH34" s="276"/>
      <c r="BI34" s="276"/>
      <c r="BJ34" s="276"/>
      <c r="BK34" s="276"/>
      <c r="BL34" s="276"/>
      <c r="BM34" s="276"/>
      <c r="BN34" s="276"/>
      <c r="BO34" s="276"/>
      <c r="BP34" s="276"/>
      <c r="BQ34" s="276"/>
      <c r="BR34" s="276"/>
      <c r="BS34" s="276"/>
      <c r="BT34" s="276"/>
      <c r="BU34" s="276"/>
      <c r="BV34" s="276"/>
      <c r="BW34" s="276"/>
      <c r="BX34" s="276"/>
      <c r="BY34" s="276"/>
      <c r="BZ34" s="276"/>
      <c r="CA34" s="276"/>
      <c r="CB34" s="276"/>
      <c r="CC34" s="276"/>
      <c r="CD34" s="276"/>
      <c r="CE34" s="276"/>
      <c r="CF34" s="276"/>
    </row>
    <row r="35" spans="2:84" s="97" customFormat="1" ht="24.95" customHeight="1">
      <c r="B35" s="69">
        <v>19</v>
      </c>
      <c r="C35" s="104" t="str">
        <f>CONCATENATE('2'!C22,'2'!Q22,'2'!D22,'2'!Q22,'2'!E22)</f>
        <v xml:space="preserve">  </v>
      </c>
      <c r="D35" s="94">
        <f>'2'!H22</f>
        <v>0</v>
      </c>
      <c r="E35" s="94">
        <f>'2'!I22</f>
        <v>0</v>
      </c>
      <c r="F35" s="70">
        <f>'GUJ1'!AB27</f>
        <v>0</v>
      </c>
      <c r="G35" s="308"/>
      <c r="H35" s="308"/>
      <c r="I35" s="70">
        <f>'GUJ2'!AB27</f>
        <v>0</v>
      </c>
      <c r="J35" s="308"/>
      <c r="K35" s="308"/>
      <c r="L35" s="70">
        <f t="shared" si="8"/>
        <v>0</v>
      </c>
      <c r="M35" s="69" t="str">
        <f t="shared" si="9"/>
        <v>E</v>
      </c>
      <c r="N35" s="70">
        <f>'M1'!AB27</f>
        <v>0</v>
      </c>
      <c r="O35" s="308"/>
      <c r="P35" s="308"/>
      <c r="Q35" s="70">
        <f>'M2'!AB27</f>
        <v>0</v>
      </c>
      <c r="R35" s="308"/>
      <c r="S35" s="308"/>
      <c r="T35" s="70">
        <f t="shared" si="10"/>
        <v>0</v>
      </c>
      <c r="U35" s="69" t="str">
        <f t="shared" si="11"/>
        <v>E</v>
      </c>
      <c r="V35" s="215"/>
      <c r="W35" s="70">
        <f>'SC1'!AB27</f>
        <v>0</v>
      </c>
      <c r="X35" s="308"/>
      <c r="Y35" s="308"/>
      <c r="Z35" s="70">
        <f>'SC2'!AB27</f>
        <v>0</v>
      </c>
      <c r="AA35" s="308"/>
      <c r="AB35" s="308"/>
      <c r="AC35" s="70">
        <f t="shared" si="12"/>
        <v>0</v>
      </c>
      <c r="AD35" s="69" t="str">
        <f t="shared" si="13"/>
        <v>E</v>
      </c>
      <c r="AE35" s="70">
        <f>'B2'!AU46</f>
        <v>0</v>
      </c>
      <c r="AF35" s="69" t="str">
        <f t="shared" si="0"/>
        <v>E</v>
      </c>
      <c r="AG35" s="70">
        <f t="shared" si="14"/>
        <v>0</v>
      </c>
      <c r="AH35" s="69" t="str">
        <f t="shared" si="15"/>
        <v>E</v>
      </c>
      <c r="AI35" s="70">
        <f>'2'!L22</f>
        <v>0</v>
      </c>
      <c r="AJ35" s="91">
        <f t="shared" si="16"/>
        <v>0</v>
      </c>
      <c r="AK35" s="289"/>
      <c r="AL35" s="302">
        <f>'2'!K22</f>
        <v>0</v>
      </c>
      <c r="AM35" s="302">
        <f>'2'!J22</f>
        <v>0</v>
      </c>
      <c r="AN35" s="303" t="str">
        <f>CONCATENATE('2'!C22,'2'!Q22,'2'!E22,'2'!Q22,'2'!F22)</f>
        <v xml:space="preserve">  </v>
      </c>
      <c r="AO35" s="304" t="str">
        <f>CONCATENATE('2'!C22,'2'!Q22,'2'!G22,'2'!Q22,'2'!E22)</f>
        <v xml:space="preserve">  </v>
      </c>
      <c r="AP35" s="305">
        <f>'2'!M22</f>
        <v>0</v>
      </c>
      <c r="AQ35" s="305">
        <f>'2'!N22</f>
        <v>0</v>
      </c>
      <c r="AR35" s="305">
        <f>'2'!O22</f>
        <v>0</v>
      </c>
      <c r="AS35" s="306" t="str">
        <f>'2'!P22</f>
        <v>-</v>
      </c>
      <c r="AT35" s="307">
        <f t="shared" si="1"/>
        <v>0</v>
      </c>
      <c r="AU35" s="307" t="str">
        <f t="shared" si="2"/>
        <v>E</v>
      </c>
      <c r="AV35" s="307">
        <f t="shared" si="3"/>
        <v>0</v>
      </c>
      <c r="AW35" s="307" t="str">
        <f t="shared" si="4"/>
        <v>E</v>
      </c>
      <c r="AX35" s="307">
        <f t="shared" si="5"/>
        <v>0</v>
      </c>
      <c r="AY35" s="307" t="str">
        <f t="shared" si="6"/>
        <v>E</v>
      </c>
      <c r="AZ35" s="301">
        <f>'B2'!AT46/2</f>
        <v>0</v>
      </c>
      <c r="BA35" s="301" t="str">
        <f t="shared" si="7"/>
        <v>E</v>
      </c>
      <c r="BB35" s="307">
        <f t="shared" si="17"/>
        <v>0</v>
      </c>
      <c r="BC35" s="301" t="str">
        <f t="shared" si="18"/>
        <v>E</v>
      </c>
      <c r="BD35" s="276"/>
      <c r="BE35" s="276"/>
      <c r="BF35" s="276"/>
      <c r="BG35" s="276"/>
      <c r="BH35" s="276"/>
      <c r="BI35" s="276"/>
      <c r="BJ35" s="276"/>
      <c r="BK35" s="276"/>
      <c r="BL35" s="276"/>
      <c r="BM35" s="276"/>
      <c r="BN35" s="276"/>
      <c r="BO35" s="276"/>
      <c r="BP35" s="276"/>
      <c r="BQ35" s="276"/>
      <c r="BR35" s="276"/>
      <c r="BS35" s="276"/>
      <c r="BT35" s="276"/>
      <c r="BU35" s="276"/>
      <c r="BV35" s="276"/>
      <c r="BW35" s="276"/>
      <c r="BX35" s="276"/>
      <c r="BY35" s="276"/>
      <c r="BZ35" s="276"/>
      <c r="CA35" s="276"/>
      <c r="CB35" s="276"/>
      <c r="CC35" s="276"/>
      <c r="CD35" s="276"/>
      <c r="CE35" s="276"/>
      <c r="CF35" s="276"/>
    </row>
    <row r="36" spans="2:84" s="97" customFormat="1" ht="24.95" customHeight="1">
      <c r="B36" s="69">
        <v>20</v>
      </c>
      <c r="C36" s="104" t="str">
        <f>CONCATENATE('2'!C23,'2'!Q23,'2'!D23,'2'!Q23,'2'!E23)</f>
        <v xml:space="preserve">  </v>
      </c>
      <c r="D36" s="94">
        <f>'2'!H23</f>
        <v>0</v>
      </c>
      <c r="E36" s="94">
        <f>'2'!I23</f>
        <v>0</v>
      </c>
      <c r="F36" s="70">
        <f>'GUJ1'!AB28</f>
        <v>0</v>
      </c>
      <c r="G36" s="308"/>
      <c r="H36" s="308"/>
      <c r="I36" s="70">
        <f>'GUJ2'!AB28</f>
        <v>0</v>
      </c>
      <c r="J36" s="308"/>
      <c r="K36" s="308"/>
      <c r="L36" s="70">
        <f t="shared" si="8"/>
        <v>0</v>
      </c>
      <c r="M36" s="69" t="str">
        <f t="shared" si="9"/>
        <v>E</v>
      </c>
      <c r="N36" s="70">
        <f>'M1'!AB28</f>
        <v>0</v>
      </c>
      <c r="O36" s="308"/>
      <c r="P36" s="308"/>
      <c r="Q36" s="70">
        <f>'M2'!AB28</f>
        <v>0</v>
      </c>
      <c r="R36" s="308"/>
      <c r="S36" s="308"/>
      <c r="T36" s="70">
        <f t="shared" si="10"/>
        <v>0</v>
      </c>
      <c r="U36" s="69" t="str">
        <f t="shared" si="11"/>
        <v>E</v>
      </c>
      <c r="V36" s="215"/>
      <c r="W36" s="70">
        <f>'SC1'!AB28</f>
        <v>0</v>
      </c>
      <c r="X36" s="308"/>
      <c r="Y36" s="308"/>
      <c r="Z36" s="70">
        <f>'SC2'!AB28</f>
        <v>0</v>
      </c>
      <c r="AA36" s="308"/>
      <c r="AB36" s="308"/>
      <c r="AC36" s="70">
        <f t="shared" si="12"/>
        <v>0</v>
      </c>
      <c r="AD36" s="69" t="str">
        <f t="shared" si="13"/>
        <v>E</v>
      </c>
      <c r="AE36" s="70">
        <f>'B2'!AU48</f>
        <v>0</v>
      </c>
      <c r="AF36" s="69" t="str">
        <f t="shared" si="0"/>
        <v>E</v>
      </c>
      <c r="AG36" s="70">
        <f t="shared" si="14"/>
        <v>0</v>
      </c>
      <c r="AH36" s="69" t="str">
        <f t="shared" si="15"/>
        <v>E</v>
      </c>
      <c r="AI36" s="70">
        <f>'2'!L23</f>
        <v>0</v>
      </c>
      <c r="AJ36" s="91">
        <f t="shared" si="16"/>
        <v>0</v>
      </c>
      <c r="AK36" s="289"/>
      <c r="AL36" s="302">
        <f>'2'!K23</f>
        <v>0</v>
      </c>
      <c r="AM36" s="302">
        <f>'2'!J23</f>
        <v>0</v>
      </c>
      <c r="AN36" s="303" t="str">
        <f>CONCATENATE('2'!C23,'2'!Q23,'2'!E23,'2'!Q23,'2'!F23)</f>
        <v xml:space="preserve">  </v>
      </c>
      <c r="AO36" s="304" t="str">
        <f>CONCATENATE('2'!C23,'2'!Q23,'2'!G23,'2'!Q23,'2'!E23)</f>
        <v xml:space="preserve">  </v>
      </c>
      <c r="AP36" s="305">
        <f>'2'!M23</f>
        <v>0</v>
      </c>
      <c r="AQ36" s="305">
        <f>'2'!N23</f>
        <v>0</v>
      </c>
      <c r="AR36" s="305">
        <f>'2'!O23</f>
        <v>0</v>
      </c>
      <c r="AS36" s="306" t="str">
        <f>'2'!P23</f>
        <v>-</v>
      </c>
      <c r="AT36" s="307">
        <f t="shared" si="1"/>
        <v>0</v>
      </c>
      <c r="AU36" s="307" t="str">
        <f t="shared" si="2"/>
        <v>E</v>
      </c>
      <c r="AV36" s="307">
        <f t="shared" si="3"/>
        <v>0</v>
      </c>
      <c r="AW36" s="307" t="str">
        <f t="shared" si="4"/>
        <v>E</v>
      </c>
      <c r="AX36" s="307">
        <f t="shared" si="5"/>
        <v>0</v>
      </c>
      <c r="AY36" s="307" t="str">
        <f t="shared" si="6"/>
        <v>E</v>
      </c>
      <c r="AZ36" s="301">
        <f>'B2'!AT48/2</f>
        <v>0</v>
      </c>
      <c r="BA36" s="301" t="str">
        <f t="shared" si="7"/>
        <v>E</v>
      </c>
      <c r="BB36" s="307">
        <f t="shared" si="17"/>
        <v>0</v>
      </c>
      <c r="BC36" s="301" t="str">
        <f t="shared" si="18"/>
        <v>E</v>
      </c>
      <c r="BD36" s="276"/>
      <c r="BE36" s="276"/>
      <c r="BF36" s="276"/>
      <c r="BG36" s="276"/>
      <c r="BH36" s="276"/>
      <c r="BI36" s="276"/>
      <c r="BJ36" s="276"/>
      <c r="BK36" s="276"/>
      <c r="BL36" s="276"/>
      <c r="BM36" s="276"/>
      <c r="BN36" s="276"/>
      <c r="BO36" s="276"/>
      <c r="BP36" s="276"/>
      <c r="BQ36" s="276"/>
      <c r="BR36" s="276"/>
      <c r="BS36" s="276"/>
      <c r="BT36" s="276"/>
      <c r="BU36" s="276"/>
      <c r="BV36" s="276"/>
      <c r="BW36" s="276"/>
      <c r="BX36" s="276"/>
      <c r="BY36" s="276"/>
      <c r="BZ36" s="276"/>
      <c r="CA36" s="276"/>
      <c r="CB36" s="276"/>
      <c r="CC36" s="276"/>
      <c r="CD36" s="276"/>
      <c r="CE36" s="276"/>
      <c r="CF36" s="276"/>
    </row>
    <row r="37" spans="2:84" s="97" customFormat="1" ht="24.95" customHeight="1">
      <c r="B37" s="69">
        <v>21</v>
      </c>
      <c r="C37" s="104" t="str">
        <f>CONCATENATE('2'!C24,'2'!Q24,'2'!D24,'2'!Q24,'2'!E24)</f>
        <v xml:space="preserve">  </v>
      </c>
      <c r="D37" s="94">
        <f>'2'!H24</f>
        <v>0</v>
      </c>
      <c r="E37" s="94">
        <f>'2'!I24</f>
        <v>0</v>
      </c>
      <c r="F37" s="70">
        <f>'GUJ1'!AB29</f>
        <v>0</v>
      </c>
      <c r="G37" s="308"/>
      <c r="H37" s="308"/>
      <c r="I37" s="70">
        <f>'GUJ2'!AB29</f>
        <v>0</v>
      </c>
      <c r="J37" s="308"/>
      <c r="K37" s="308"/>
      <c r="L37" s="70">
        <f t="shared" si="8"/>
        <v>0</v>
      </c>
      <c r="M37" s="69" t="str">
        <f t="shared" si="9"/>
        <v>E</v>
      </c>
      <c r="N37" s="70">
        <f>'M1'!AB29</f>
        <v>0</v>
      </c>
      <c r="O37" s="308"/>
      <c r="P37" s="308"/>
      <c r="Q37" s="70">
        <f>'M2'!AB29</f>
        <v>0</v>
      </c>
      <c r="R37" s="308"/>
      <c r="S37" s="308"/>
      <c r="T37" s="70">
        <f t="shared" si="10"/>
        <v>0</v>
      </c>
      <c r="U37" s="69" t="str">
        <f t="shared" si="11"/>
        <v>E</v>
      </c>
      <c r="V37" s="215"/>
      <c r="W37" s="70">
        <f>'SC1'!AB29</f>
        <v>0</v>
      </c>
      <c r="X37" s="308"/>
      <c r="Y37" s="308"/>
      <c r="Z37" s="70">
        <f>'SC2'!AB29</f>
        <v>0</v>
      </c>
      <c r="AA37" s="308"/>
      <c r="AB37" s="308"/>
      <c r="AC37" s="70">
        <f t="shared" si="12"/>
        <v>0</v>
      </c>
      <c r="AD37" s="69" t="str">
        <f t="shared" si="13"/>
        <v>E</v>
      </c>
      <c r="AE37" s="70">
        <f>'B2'!AU50</f>
        <v>0</v>
      </c>
      <c r="AF37" s="69" t="str">
        <f t="shared" si="0"/>
        <v>E</v>
      </c>
      <c r="AG37" s="70">
        <f t="shared" si="14"/>
        <v>0</v>
      </c>
      <c r="AH37" s="69" t="str">
        <f t="shared" si="15"/>
        <v>E</v>
      </c>
      <c r="AI37" s="70">
        <f>'2'!L24</f>
        <v>0</v>
      </c>
      <c r="AJ37" s="91">
        <f t="shared" si="16"/>
        <v>0</v>
      </c>
      <c r="AK37" s="289"/>
      <c r="AL37" s="302">
        <f>'2'!K24</f>
        <v>0</v>
      </c>
      <c r="AM37" s="302">
        <f>'2'!J24</f>
        <v>0</v>
      </c>
      <c r="AN37" s="303" t="str">
        <f>CONCATENATE('2'!C24,'2'!Q24,'2'!E24,'2'!Q24,'2'!F24)</f>
        <v xml:space="preserve">  </v>
      </c>
      <c r="AO37" s="304" t="str">
        <f>CONCATENATE('2'!C24,'2'!Q24,'2'!G24,'2'!Q24,'2'!E24)</f>
        <v xml:space="preserve">  </v>
      </c>
      <c r="AP37" s="305">
        <f>'2'!M24</f>
        <v>0</v>
      </c>
      <c r="AQ37" s="305">
        <f>'2'!N24</f>
        <v>0</v>
      </c>
      <c r="AR37" s="305">
        <f>'2'!O24</f>
        <v>0</v>
      </c>
      <c r="AS37" s="306" t="str">
        <f>'2'!P24</f>
        <v>-</v>
      </c>
      <c r="AT37" s="307">
        <f t="shared" si="1"/>
        <v>0</v>
      </c>
      <c r="AU37" s="307" t="str">
        <f t="shared" si="2"/>
        <v>E</v>
      </c>
      <c r="AV37" s="307">
        <f t="shared" si="3"/>
        <v>0</v>
      </c>
      <c r="AW37" s="307" t="str">
        <f t="shared" si="4"/>
        <v>E</v>
      </c>
      <c r="AX37" s="307">
        <f t="shared" si="5"/>
        <v>0</v>
      </c>
      <c r="AY37" s="307" t="str">
        <f t="shared" si="6"/>
        <v>E</v>
      </c>
      <c r="AZ37" s="301">
        <f>'B2'!AT50/2</f>
        <v>0</v>
      </c>
      <c r="BA37" s="301" t="str">
        <f t="shared" si="7"/>
        <v>E</v>
      </c>
      <c r="BB37" s="307">
        <f t="shared" si="17"/>
        <v>0</v>
      </c>
      <c r="BC37" s="301" t="str">
        <f t="shared" si="18"/>
        <v>E</v>
      </c>
      <c r="BD37" s="276"/>
      <c r="BE37" s="276"/>
      <c r="BF37" s="276"/>
      <c r="BG37" s="276"/>
      <c r="BH37" s="276"/>
      <c r="BI37" s="276"/>
      <c r="BJ37" s="276"/>
      <c r="BK37" s="276"/>
      <c r="BL37" s="276"/>
      <c r="BM37" s="276"/>
      <c r="BN37" s="276"/>
      <c r="BO37" s="276"/>
      <c r="BP37" s="276"/>
      <c r="BQ37" s="276"/>
      <c r="BR37" s="276"/>
      <c r="BS37" s="276"/>
      <c r="BT37" s="276"/>
      <c r="BU37" s="276"/>
      <c r="BV37" s="276"/>
      <c r="BW37" s="276"/>
      <c r="BX37" s="276"/>
      <c r="BY37" s="276"/>
      <c r="BZ37" s="276"/>
      <c r="CA37" s="276"/>
      <c r="CB37" s="276"/>
      <c r="CC37" s="276"/>
      <c r="CD37" s="276"/>
      <c r="CE37" s="276"/>
      <c r="CF37" s="276"/>
    </row>
    <row r="38" spans="2:84" s="97" customFormat="1" ht="24.95" customHeight="1">
      <c r="B38" s="69">
        <v>22</v>
      </c>
      <c r="C38" s="104" t="str">
        <f>CONCATENATE('2'!C25,'2'!Q25,'2'!D25,'2'!Q25,'2'!E25)</f>
        <v xml:space="preserve">  </v>
      </c>
      <c r="D38" s="94">
        <f>'2'!H25</f>
        <v>0</v>
      </c>
      <c r="E38" s="94">
        <f>'2'!I25</f>
        <v>0</v>
      </c>
      <c r="F38" s="70">
        <f>'GUJ1'!AB30</f>
        <v>0</v>
      </c>
      <c r="G38" s="308"/>
      <c r="H38" s="308"/>
      <c r="I38" s="70">
        <f>'GUJ2'!AB30</f>
        <v>0</v>
      </c>
      <c r="J38" s="308"/>
      <c r="K38" s="308"/>
      <c r="L38" s="70">
        <f t="shared" si="8"/>
        <v>0</v>
      </c>
      <c r="M38" s="69" t="str">
        <f t="shared" si="9"/>
        <v>E</v>
      </c>
      <c r="N38" s="70">
        <f>'M1'!AB30</f>
        <v>0</v>
      </c>
      <c r="O38" s="308"/>
      <c r="P38" s="308"/>
      <c r="Q38" s="70">
        <f>'M2'!AB30</f>
        <v>0</v>
      </c>
      <c r="R38" s="308"/>
      <c r="S38" s="308"/>
      <c r="T38" s="70">
        <f t="shared" si="10"/>
        <v>0</v>
      </c>
      <c r="U38" s="69" t="str">
        <f t="shared" si="11"/>
        <v>E</v>
      </c>
      <c r="V38" s="215"/>
      <c r="W38" s="70">
        <f>'SC1'!AB30</f>
        <v>0</v>
      </c>
      <c r="X38" s="308"/>
      <c r="Y38" s="308"/>
      <c r="Z38" s="70">
        <f>'SC2'!AB30</f>
        <v>0</v>
      </c>
      <c r="AA38" s="308"/>
      <c r="AB38" s="308"/>
      <c r="AC38" s="70">
        <f t="shared" si="12"/>
        <v>0</v>
      </c>
      <c r="AD38" s="69" t="str">
        <f t="shared" si="13"/>
        <v>E</v>
      </c>
      <c r="AE38" s="70">
        <f>'B2'!AU52</f>
        <v>0</v>
      </c>
      <c r="AF38" s="69" t="str">
        <f t="shared" si="0"/>
        <v>E</v>
      </c>
      <c r="AG38" s="70">
        <f t="shared" si="14"/>
        <v>0</v>
      </c>
      <c r="AH38" s="69" t="str">
        <f t="shared" si="15"/>
        <v>E</v>
      </c>
      <c r="AI38" s="70">
        <f>'2'!L25</f>
        <v>0</v>
      </c>
      <c r="AJ38" s="91">
        <f t="shared" si="16"/>
        <v>0</v>
      </c>
      <c r="AK38" s="289"/>
      <c r="AL38" s="302">
        <f>'2'!K25</f>
        <v>0</v>
      </c>
      <c r="AM38" s="302">
        <f>'2'!J25</f>
        <v>0</v>
      </c>
      <c r="AN38" s="303" t="str">
        <f>CONCATENATE('2'!C25,'2'!Q25,'2'!E25,'2'!Q25,'2'!F25)</f>
        <v xml:space="preserve">  </v>
      </c>
      <c r="AO38" s="304" t="str">
        <f>CONCATENATE('2'!C25,'2'!Q25,'2'!G25,'2'!Q25,'2'!E25)</f>
        <v xml:space="preserve">  </v>
      </c>
      <c r="AP38" s="305">
        <f>'2'!M25</f>
        <v>0</v>
      </c>
      <c r="AQ38" s="305">
        <f>'2'!N25</f>
        <v>0</v>
      </c>
      <c r="AR38" s="305">
        <f>'2'!O25</f>
        <v>0</v>
      </c>
      <c r="AS38" s="306" t="str">
        <f>'2'!P25</f>
        <v>-</v>
      </c>
      <c r="AT38" s="307">
        <f t="shared" si="1"/>
        <v>0</v>
      </c>
      <c r="AU38" s="307" t="str">
        <f t="shared" si="2"/>
        <v>E</v>
      </c>
      <c r="AV38" s="307">
        <f t="shared" si="3"/>
        <v>0</v>
      </c>
      <c r="AW38" s="307" t="str">
        <f t="shared" si="4"/>
        <v>E</v>
      </c>
      <c r="AX38" s="307">
        <f t="shared" si="5"/>
        <v>0</v>
      </c>
      <c r="AY38" s="307" t="str">
        <f t="shared" si="6"/>
        <v>E</v>
      </c>
      <c r="AZ38" s="301">
        <f>'B2'!AT52/2</f>
        <v>0</v>
      </c>
      <c r="BA38" s="301" t="str">
        <f t="shared" si="7"/>
        <v>E</v>
      </c>
      <c r="BB38" s="307">
        <f t="shared" si="17"/>
        <v>0</v>
      </c>
      <c r="BC38" s="301" t="str">
        <f t="shared" si="18"/>
        <v>E</v>
      </c>
      <c r="BD38" s="276"/>
      <c r="BE38" s="276"/>
      <c r="BF38" s="276"/>
      <c r="BG38" s="276"/>
      <c r="BH38" s="276"/>
      <c r="BI38" s="276"/>
      <c r="BJ38" s="276"/>
      <c r="BK38" s="276"/>
      <c r="BL38" s="276"/>
      <c r="BM38" s="276"/>
      <c r="BN38" s="276"/>
      <c r="BO38" s="276"/>
      <c r="BP38" s="276"/>
      <c r="BQ38" s="276"/>
      <c r="BR38" s="276"/>
      <c r="BS38" s="276"/>
      <c r="BT38" s="276"/>
      <c r="BU38" s="276"/>
      <c r="BV38" s="276"/>
      <c r="BW38" s="276"/>
      <c r="BX38" s="276"/>
      <c r="BY38" s="276"/>
      <c r="BZ38" s="276"/>
      <c r="CA38" s="276"/>
      <c r="CB38" s="276"/>
      <c r="CC38" s="276"/>
      <c r="CD38" s="276"/>
      <c r="CE38" s="276"/>
      <c r="CF38" s="276"/>
    </row>
    <row r="39" spans="2:84" s="97" customFormat="1" ht="24.95" customHeight="1">
      <c r="B39" s="69">
        <v>23</v>
      </c>
      <c r="C39" s="104" t="str">
        <f>CONCATENATE('2'!C26,'2'!Q26,'2'!D26,'2'!Q26,'2'!E26)</f>
        <v xml:space="preserve">  </v>
      </c>
      <c r="D39" s="94">
        <f>'2'!H26</f>
        <v>0</v>
      </c>
      <c r="E39" s="94">
        <f>'2'!I26</f>
        <v>0</v>
      </c>
      <c r="F39" s="70">
        <f>'GUJ1'!AB31</f>
        <v>0</v>
      </c>
      <c r="G39" s="308"/>
      <c r="H39" s="308"/>
      <c r="I39" s="70">
        <f>'GUJ2'!AB31</f>
        <v>0</v>
      </c>
      <c r="J39" s="308"/>
      <c r="K39" s="308"/>
      <c r="L39" s="70">
        <f t="shared" si="8"/>
        <v>0</v>
      </c>
      <c r="M39" s="69" t="str">
        <f t="shared" si="9"/>
        <v>E</v>
      </c>
      <c r="N39" s="70">
        <f>'M1'!AB31</f>
        <v>0</v>
      </c>
      <c r="O39" s="308"/>
      <c r="P39" s="308"/>
      <c r="Q39" s="70">
        <f>'M2'!AB31</f>
        <v>0</v>
      </c>
      <c r="R39" s="308"/>
      <c r="S39" s="308"/>
      <c r="T39" s="70">
        <f t="shared" si="10"/>
        <v>0</v>
      </c>
      <c r="U39" s="69" t="str">
        <f t="shared" si="11"/>
        <v>E</v>
      </c>
      <c r="V39" s="215"/>
      <c r="W39" s="70">
        <f>'SC1'!AB31</f>
        <v>0</v>
      </c>
      <c r="X39" s="308"/>
      <c r="Y39" s="308"/>
      <c r="Z39" s="70">
        <f>'SC2'!AB31</f>
        <v>0</v>
      </c>
      <c r="AA39" s="308"/>
      <c r="AB39" s="308"/>
      <c r="AC39" s="70">
        <f t="shared" si="12"/>
        <v>0</v>
      </c>
      <c r="AD39" s="69" t="str">
        <f t="shared" si="13"/>
        <v>E</v>
      </c>
      <c r="AE39" s="70">
        <f>'B2'!AU54</f>
        <v>0</v>
      </c>
      <c r="AF39" s="69" t="str">
        <f t="shared" si="0"/>
        <v>E</v>
      </c>
      <c r="AG39" s="70">
        <f t="shared" si="14"/>
        <v>0</v>
      </c>
      <c r="AH39" s="69" t="str">
        <f t="shared" si="15"/>
        <v>E</v>
      </c>
      <c r="AI39" s="70">
        <f>'2'!L26</f>
        <v>0</v>
      </c>
      <c r="AJ39" s="91">
        <f t="shared" si="16"/>
        <v>0</v>
      </c>
      <c r="AK39" s="289"/>
      <c r="AL39" s="302">
        <f>'2'!K26</f>
        <v>0</v>
      </c>
      <c r="AM39" s="302">
        <f>'2'!J26</f>
        <v>0</v>
      </c>
      <c r="AN39" s="303" t="str">
        <f>CONCATENATE('2'!C26,'2'!Q26,'2'!E26,'2'!Q26,'2'!F26)</f>
        <v xml:space="preserve">  </v>
      </c>
      <c r="AO39" s="304" t="str">
        <f>CONCATENATE('2'!C26,'2'!Q26,'2'!G26,'2'!Q26,'2'!E26)</f>
        <v xml:space="preserve">  </v>
      </c>
      <c r="AP39" s="305">
        <f>'2'!M26</f>
        <v>0</v>
      </c>
      <c r="AQ39" s="305">
        <f>'2'!N26</f>
        <v>0</v>
      </c>
      <c r="AR39" s="305">
        <f>'2'!O26</f>
        <v>0</v>
      </c>
      <c r="AS39" s="306" t="str">
        <f>'2'!P26</f>
        <v>-</v>
      </c>
      <c r="AT39" s="307">
        <f t="shared" si="1"/>
        <v>0</v>
      </c>
      <c r="AU39" s="307" t="str">
        <f t="shared" si="2"/>
        <v>E</v>
      </c>
      <c r="AV39" s="307">
        <f t="shared" si="3"/>
        <v>0</v>
      </c>
      <c r="AW39" s="307" t="str">
        <f t="shared" si="4"/>
        <v>E</v>
      </c>
      <c r="AX39" s="307">
        <f t="shared" si="5"/>
        <v>0</v>
      </c>
      <c r="AY39" s="307" t="str">
        <f t="shared" si="6"/>
        <v>E</v>
      </c>
      <c r="AZ39" s="301">
        <f>'B2'!AT54/2</f>
        <v>0</v>
      </c>
      <c r="BA39" s="301" t="str">
        <f t="shared" si="7"/>
        <v>E</v>
      </c>
      <c r="BB39" s="307">
        <f t="shared" si="17"/>
        <v>0</v>
      </c>
      <c r="BC39" s="301" t="str">
        <f t="shared" si="18"/>
        <v>E</v>
      </c>
      <c r="BD39" s="276"/>
      <c r="BE39" s="276"/>
      <c r="BF39" s="276"/>
      <c r="BG39" s="276"/>
      <c r="BH39" s="276"/>
      <c r="BI39" s="276"/>
      <c r="BJ39" s="276"/>
      <c r="BK39" s="276"/>
      <c r="BL39" s="276"/>
      <c r="BM39" s="276"/>
      <c r="BN39" s="276"/>
      <c r="BO39" s="276"/>
      <c r="BP39" s="276"/>
      <c r="BQ39" s="276"/>
      <c r="BR39" s="276"/>
      <c r="BS39" s="276"/>
      <c r="BT39" s="276"/>
      <c r="BU39" s="276"/>
      <c r="BV39" s="276"/>
      <c r="BW39" s="276"/>
      <c r="BX39" s="276"/>
      <c r="BY39" s="276"/>
      <c r="BZ39" s="276"/>
      <c r="CA39" s="276"/>
      <c r="CB39" s="276"/>
      <c r="CC39" s="276"/>
      <c r="CD39" s="276"/>
      <c r="CE39" s="276"/>
      <c r="CF39" s="276"/>
    </row>
    <row r="40" spans="2:84" s="97" customFormat="1" ht="24.95" customHeight="1">
      <c r="B40" s="69">
        <v>24</v>
      </c>
      <c r="C40" s="104" t="str">
        <f>CONCATENATE('2'!C27,'2'!Q27,'2'!D27,'2'!Q27,'2'!E27)</f>
        <v xml:space="preserve">  </v>
      </c>
      <c r="D40" s="94">
        <f>'2'!H27</f>
        <v>0</v>
      </c>
      <c r="E40" s="94">
        <f>'2'!I27</f>
        <v>0</v>
      </c>
      <c r="F40" s="70">
        <f>'GUJ1'!AB32</f>
        <v>0</v>
      </c>
      <c r="G40" s="308"/>
      <c r="H40" s="308"/>
      <c r="I40" s="70">
        <f>'GUJ2'!AB32</f>
        <v>0</v>
      </c>
      <c r="J40" s="308"/>
      <c r="K40" s="308"/>
      <c r="L40" s="70">
        <f t="shared" si="8"/>
        <v>0</v>
      </c>
      <c r="M40" s="69" t="str">
        <f t="shared" si="9"/>
        <v>E</v>
      </c>
      <c r="N40" s="70">
        <f>'M1'!AB32</f>
        <v>0</v>
      </c>
      <c r="O40" s="308"/>
      <c r="P40" s="308"/>
      <c r="Q40" s="70">
        <f>'M2'!AB32</f>
        <v>0</v>
      </c>
      <c r="R40" s="308"/>
      <c r="S40" s="308"/>
      <c r="T40" s="70">
        <f t="shared" si="10"/>
        <v>0</v>
      </c>
      <c r="U40" s="69" t="str">
        <f t="shared" si="11"/>
        <v>E</v>
      </c>
      <c r="V40" s="215"/>
      <c r="W40" s="70">
        <f>'SC1'!AB32</f>
        <v>0</v>
      </c>
      <c r="X40" s="308"/>
      <c r="Y40" s="308"/>
      <c r="Z40" s="70">
        <f>'SC2'!AB32</f>
        <v>0</v>
      </c>
      <c r="AA40" s="308"/>
      <c r="AB40" s="308"/>
      <c r="AC40" s="70">
        <f t="shared" si="12"/>
        <v>0</v>
      </c>
      <c r="AD40" s="69" t="str">
        <f t="shared" si="13"/>
        <v>E</v>
      </c>
      <c r="AE40" s="70">
        <f>'B2'!AU56</f>
        <v>0</v>
      </c>
      <c r="AF40" s="69" t="str">
        <f t="shared" si="0"/>
        <v>E</v>
      </c>
      <c r="AG40" s="70">
        <f t="shared" si="14"/>
        <v>0</v>
      </c>
      <c r="AH40" s="69" t="str">
        <f t="shared" si="15"/>
        <v>E</v>
      </c>
      <c r="AI40" s="70">
        <f>'2'!L27</f>
        <v>0</v>
      </c>
      <c r="AJ40" s="91">
        <f t="shared" si="16"/>
        <v>0</v>
      </c>
      <c r="AK40" s="289"/>
      <c r="AL40" s="302">
        <f>'2'!K27</f>
        <v>0</v>
      </c>
      <c r="AM40" s="302">
        <f>'2'!J27</f>
        <v>0</v>
      </c>
      <c r="AN40" s="303" t="str">
        <f>CONCATENATE('2'!C27,'2'!Q27,'2'!E27,'2'!Q27,'2'!F27)</f>
        <v xml:space="preserve">  </v>
      </c>
      <c r="AO40" s="304" t="str">
        <f>CONCATENATE('2'!C27,'2'!Q27,'2'!G27,'2'!Q27,'2'!E27)</f>
        <v xml:space="preserve">  </v>
      </c>
      <c r="AP40" s="305">
        <f>'2'!M27</f>
        <v>0</v>
      </c>
      <c r="AQ40" s="305">
        <f>'2'!N27</f>
        <v>0</v>
      </c>
      <c r="AR40" s="305">
        <f>'2'!O27</f>
        <v>0</v>
      </c>
      <c r="AS40" s="306" t="str">
        <f>'2'!P27</f>
        <v>-</v>
      </c>
      <c r="AT40" s="307">
        <f t="shared" si="1"/>
        <v>0</v>
      </c>
      <c r="AU40" s="307" t="str">
        <f t="shared" si="2"/>
        <v>E</v>
      </c>
      <c r="AV40" s="307">
        <f t="shared" si="3"/>
        <v>0</v>
      </c>
      <c r="AW40" s="307" t="str">
        <f t="shared" si="4"/>
        <v>E</v>
      </c>
      <c r="AX40" s="307">
        <f t="shared" si="5"/>
        <v>0</v>
      </c>
      <c r="AY40" s="307" t="str">
        <f t="shared" si="6"/>
        <v>E</v>
      </c>
      <c r="AZ40" s="301">
        <f>'B2'!AT56/2</f>
        <v>0</v>
      </c>
      <c r="BA40" s="301" t="str">
        <f t="shared" si="7"/>
        <v>E</v>
      </c>
      <c r="BB40" s="307">
        <f t="shared" si="17"/>
        <v>0</v>
      </c>
      <c r="BC40" s="301" t="str">
        <f t="shared" si="18"/>
        <v>E</v>
      </c>
      <c r="BD40" s="276"/>
      <c r="BE40" s="276"/>
      <c r="BF40" s="276"/>
      <c r="BG40" s="276"/>
      <c r="BH40" s="276"/>
      <c r="BI40" s="276"/>
      <c r="BJ40" s="276"/>
      <c r="BK40" s="276"/>
      <c r="BL40" s="276"/>
      <c r="BM40" s="276"/>
      <c r="BN40" s="276"/>
      <c r="BO40" s="276"/>
      <c r="BP40" s="276"/>
      <c r="BQ40" s="276"/>
      <c r="BR40" s="276"/>
      <c r="BS40" s="276"/>
      <c r="BT40" s="276"/>
      <c r="BU40" s="276"/>
      <c r="BV40" s="276"/>
      <c r="BW40" s="276"/>
      <c r="BX40" s="276"/>
      <c r="BY40" s="276"/>
      <c r="BZ40" s="276"/>
      <c r="CA40" s="276"/>
      <c r="CB40" s="276"/>
      <c r="CC40" s="276"/>
      <c r="CD40" s="276"/>
      <c r="CE40" s="276"/>
      <c r="CF40" s="276"/>
    </row>
    <row r="41" spans="2:84" s="97" customFormat="1" ht="24.95" customHeight="1">
      <c r="B41" s="69">
        <v>25</v>
      </c>
      <c r="C41" s="104" t="str">
        <f>CONCATENATE('2'!C28,'2'!Q28,'2'!D28,'2'!Q28,'2'!E28)</f>
        <v xml:space="preserve">  </v>
      </c>
      <c r="D41" s="94">
        <f>'2'!H28</f>
        <v>0</v>
      </c>
      <c r="E41" s="94">
        <f>'2'!I28</f>
        <v>0</v>
      </c>
      <c r="F41" s="70">
        <f>'GUJ1'!AB33</f>
        <v>0</v>
      </c>
      <c r="G41" s="308"/>
      <c r="H41" s="308"/>
      <c r="I41" s="70">
        <f>'GUJ2'!AB33</f>
        <v>0</v>
      </c>
      <c r="J41" s="308"/>
      <c r="K41" s="308"/>
      <c r="L41" s="70">
        <f t="shared" si="8"/>
        <v>0</v>
      </c>
      <c r="M41" s="69" t="str">
        <f t="shared" si="9"/>
        <v>E</v>
      </c>
      <c r="N41" s="70">
        <f>'M1'!AB33</f>
        <v>0</v>
      </c>
      <c r="O41" s="308"/>
      <c r="P41" s="308"/>
      <c r="Q41" s="70">
        <f>'M2'!AB33</f>
        <v>0</v>
      </c>
      <c r="R41" s="308"/>
      <c r="S41" s="308"/>
      <c r="T41" s="70">
        <f t="shared" si="10"/>
        <v>0</v>
      </c>
      <c r="U41" s="69" t="str">
        <f t="shared" si="11"/>
        <v>E</v>
      </c>
      <c r="V41" s="215"/>
      <c r="W41" s="70">
        <f>'SC1'!AB33</f>
        <v>0</v>
      </c>
      <c r="X41" s="308"/>
      <c r="Y41" s="308"/>
      <c r="Z41" s="70">
        <f>'SC2'!AB33</f>
        <v>0</v>
      </c>
      <c r="AA41" s="308"/>
      <c r="AB41" s="308"/>
      <c r="AC41" s="70">
        <f t="shared" si="12"/>
        <v>0</v>
      </c>
      <c r="AD41" s="69" t="str">
        <f t="shared" si="13"/>
        <v>E</v>
      </c>
      <c r="AE41" s="70">
        <f>'B2'!AU58</f>
        <v>0</v>
      </c>
      <c r="AF41" s="69" t="str">
        <f t="shared" si="0"/>
        <v>E</v>
      </c>
      <c r="AG41" s="70">
        <f t="shared" si="14"/>
        <v>0</v>
      </c>
      <c r="AH41" s="69" t="str">
        <f t="shared" si="15"/>
        <v>E</v>
      </c>
      <c r="AI41" s="70">
        <f>'2'!L28</f>
        <v>0</v>
      </c>
      <c r="AJ41" s="91">
        <f t="shared" si="16"/>
        <v>0</v>
      </c>
      <c r="AK41" s="289"/>
      <c r="AL41" s="302">
        <f>'2'!K28</f>
        <v>0</v>
      </c>
      <c r="AM41" s="302">
        <f>'2'!J28</f>
        <v>0</v>
      </c>
      <c r="AN41" s="303" t="str">
        <f>CONCATENATE('2'!C28,'2'!Q28,'2'!E28,'2'!Q28,'2'!F28)</f>
        <v xml:space="preserve">  </v>
      </c>
      <c r="AO41" s="304" t="str">
        <f>CONCATENATE('2'!C28,'2'!Q28,'2'!G28,'2'!Q28,'2'!E28)</f>
        <v xml:space="preserve">  </v>
      </c>
      <c r="AP41" s="305">
        <f>'2'!M28</f>
        <v>0</v>
      </c>
      <c r="AQ41" s="305">
        <f>'2'!N28</f>
        <v>0</v>
      </c>
      <c r="AR41" s="305">
        <f>'2'!O28</f>
        <v>0</v>
      </c>
      <c r="AS41" s="306" t="str">
        <f>'2'!P28</f>
        <v>-</v>
      </c>
      <c r="AT41" s="307">
        <f t="shared" si="1"/>
        <v>0</v>
      </c>
      <c r="AU41" s="307" t="str">
        <f t="shared" si="2"/>
        <v>E</v>
      </c>
      <c r="AV41" s="307">
        <f t="shared" si="3"/>
        <v>0</v>
      </c>
      <c r="AW41" s="307" t="str">
        <f t="shared" si="4"/>
        <v>E</v>
      </c>
      <c r="AX41" s="307">
        <f t="shared" si="5"/>
        <v>0</v>
      </c>
      <c r="AY41" s="307" t="str">
        <f t="shared" si="6"/>
        <v>E</v>
      </c>
      <c r="AZ41" s="301">
        <f>'B2'!AT58/2</f>
        <v>0</v>
      </c>
      <c r="BA41" s="301" t="str">
        <f t="shared" si="7"/>
        <v>E</v>
      </c>
      <c r="BB41" s="307">
        <f t="shared" si="17"/>
        <v>0</v>
      </c>
      <c r="BC41" s="301" t="str">
        <f t="shared" si="18"/>
        <v>E</v>
      </c>
      <c r="BD41" s="276"/>
      <c r="BE41" s="276"/>
      <c r="BF41" s="276"/>
      <c r="BG41" s="276"/>
      <c r="BH41" s="276"/>
      <c r="BI41" s="276"/>
      <c r="BJ41" s="276"/>
      <c r="BK41" s="276"/>
      <c r="BL41" s="276"/>
      <c r="BM41" s="276"/>
      <c r="BN41" s="276"/>
      <c r="BO41" s="276"/>
      <c r="BP41" s="276"/>
      <c r="BQ41" s="276"/>
      <c r="BR41" s="276"/>
      <c r="BS41" s="276"/>
      <c r="BT41" s="276"/>
      <c r="BU41" s="276"/>
      <c r="BV41" s="276"/>
      <c r="BW41" s="276"/>
      <c r="BX41" s="276"/>
      <c r="BY41" s="276"/>
      <c r="BZ41" s="276"/>
      <c r="CA41" s="276"/>
      <c r="CB41" s="276"/>
      <c r="CC41" s="276"/>
      <c r="CD41" s="276"/>
      <c r="CE41" s="276"/>
      <c r="CF41" s="276"/>
    </row>
    <row r="42" spans="2:84" s="97" customFormat="1" ht="24.95" customHeight="1">
      <c r="B42" s="69">
        <v>26</v>
      </c>
      <c r="C42" s="104" t="str">
        <f>CONCATENATE('2'!C29,'2'!Q29,'2'!D29,'2'!Q29,'2'!E29)</f>
        <v xml:space="preserve">  </v>
      </c>
      <c r="D42" s="94">
        <f>'2'!H29</f>
        <v>0</v>
      </c>
      <c r="E42" s="94">
        <f>'2'!I29</f>
        <v>0</v>
      </c>
      <c r="F42" s="70">
        <f>'GUJ1'!AB34</f>
        <v>0</v>
      </c>
      <c r="G42" s="308"/>
      <c r="H42" s="308"/>
      <c r="I42" s="70">
        <f>'GUJ2'!AB34</f>
        <v>0</v>
      </c>
      <c r="J42" s="308"/>
      <c r="K42" s="308"/>
      <c r="L42" s="70">
        <f t="shared" si="8"/>
        <v>0</v>
      </c>
      <c r="M42" s="69" t="str">
        <f t="shared" si="9"/>
        <v>E</v>
      </c>
      <c r="N42" s="70">
        <f>'M1'!AB34</f>
        <v>0</v>
      </c>
      <c r="O42" s="308"/>
      <c r="P42" s="308"/>
      <c r="Q42" s="70">
        <f>'M2'!AB34</f>
        <v>0</v>
      </c>
      <c r="R42" s="308"/>
      <c r="S42" s="308"/>
      <c r="T42" s="70">
        <f t="shared" si="10"/>
        <v>0</v>
      </c>
      <c r="U42" s="69" t="str">
        <f t="shared" si="11"/>
        <v>E</v>
      </c>
      <c r="V42" s="215"/>
      <c r="W42" s="70">
        <f>'SC1'!AB34</f>
        <v>0</v>
      </c>
      <c r="X42" s="308"/>
      <c r="Y42" s="308"/>
      <c r="Z42" s="70">
        <f>'SC2'!AB34</f>
        <v>0</v>
      </c>
      <c r="AA42" s="308"/>
      <c r="AB42" s="308"/>
      <c r="AC42" s="70">
        <f t="shared" si="12"/>
        <v>0</v>
      </c>
      <c r="AD42" s="69" t="str">
        <f t="shared" si="13"/>
        <v>E</v>
      </c>
      <c r="AE42" s="70">
        <f>'B2'!AU60</f>
        <v>0</v>
      </c>
      <c r="AF42" s="69" t="str">
        <f t="shared" si="0"/>
        <v>E</v>
      </c>
      <c r="AG42" s="70">
        <f t="shared" si="14"/>
        <v>0</v>
      </c>
      <c r="AH42" s="69" t="str">
        <f t="shared" si="15"/>
        <v>E</v>
      </c>
      <c r="AI42" s="70">
        <f>'2'!L29</f>
        <v>0</v>
      </c>
      <c r="AJ42" s="91">
        <f t="shared" si="16"/>
        <v>0</v>
      </c>
      <c r="AK42" s="289"/>
      <c r="AL42" s="302">
        <f>'2'!K29</f>
        <v>0</v>
      </c>
      <c r="AM42" s="302">
        <f>'2'!J29</f>
        <v>0</v>
      </c>
      <c r="AN42" s="303" t="str">
        <f>CONCATENATE('2'!C29,'2'!Q29,'2'!E29,'2'!Q29,'2'!F29)</f>
        <v xml:space="preserve">  </v>
      </c>
      <c r="AO42" s="304" t="str">
        <f>CONCATENATE('2'!C29,'2'!Q29,'2'!G29,'2'!Q29,'2'!E29)</f>
        <v xml:space="preserve">  </v>
      </c>
      <c r="AP42" s="305">
        <f>'2'!M29</f>
        <v>0</v>
      </c>
      <c r="AQ42" s="305">
        <f>'2'!N29</f>
        <v>0</v>
      </c>
      <c r="AR42" s="305">
        <f>'2'!O29</f>
        <v>0</v>
      </c>
      <c r="AS42" s="306" t="str">
        <f>'2'!P29</f>
        <v>-</v>
      </c>
      <c r="AT42" s="307">
        <f t="shared" si="1"/>
        <v>0</v>
      </c>
      <c r="AU42" s="307" t="str">
        <f t="shared" si="2"/>
        <v>E</v>
      </c>
      <c r="AV42" s="307">
        <f t="shared" si="3"/>
        <v>0</v>
      </c>
      <c r="AW42" s="307" t="str">
        <f t="shared" si="4"/>
        <v>E</v>
      </c>
      <c r="AX42" s="307">
        <f t="shared" si="5"/>
        <v>0</v>
      </c>
      <c r="AY42" s="307" t="str">
        <f t="shared" si="6"/>
        <v>E</v>
      </c>
      <c r="AZ42" s="301">
        <f>'B2'!AT60/2</f>
        <v>0</v>
      </c>
      <c r="BA42" s="301" t="str">
        <f t="shared" si="7"/>
        <v>E</v>
      </c>
      <c r="BB42" s="307">
        <f t="shared" si="17"/>
        <v>0</v>
      </c>
      <c r="BC42" s="301" t="str">
        <f t="shared" si="18"/>
        <v>E</v>
      </c>
      <c r="BD42" s="276"/>
      <c r="BE42" s="276"/>
      <c r="BF42" s="276"/>
      <c r="BG42" s="276"/>
      <c r="BH42" s="276"/>
      <c r="BI42" s="276"/>
      <c r="BJ42" s="276"/>
      <c r="BK42" s="276"/>
      <c r="BL42" s="276"/>
      <c r="BM42" s="276"/>
      <c r="BN42" s="276"/>
      <c r="BO42" s="276"/>
      <c r="BP42" s="276"/>
      <c r="BQ42" s="276"/>
      <c r="BR42" s="276"/>
      <c r="BS42" s="276"/>
      <c r="BT42" s="276"/>
      <c r="BU42" s="276"/>
      <c r="BV42" s="276"/>
      <c r="BW42" s="276"/>
      <c r="BX42" s="276"/>
      <c r="BY42" s="276"/>
      <c r="BZ42" s="276"/>
      <c r="CA42" s="276"/>
      <c r="CB42" s="276"/>
      <c r="CC42" s="276"/>
      <c r="CD42" s="276"/>
      <c r="CE42" s="276"/>
      <c r="CF42" s="276"/>
    </row>
    <row r="43" spans="2:84" s="97" customFormat="1" ht="24.95" customHeight="1">
      <c r="B43" s="69">
        <v>27</v>
      </c>
      <c r="C43" s="104" t="str">
        <f>CONCATENATE('2'!C30,'2'!Q30,'2'!D30,'2'!Q30,'2'!E30)</f>
        <v xml:space="preserve">  </v>
      </c>
      <c r="D43" s="94">
        <f>'2'!H30</f>
        <v>0</v>
      </c>
      <c r="E43" s="94">
        <f>'2'!I30</f>
        <v>0</v>
      </c>
      <c r="F43" s="70">
        <f>'GUJ1'!AB35</f>
        <v>0</v>
      </c>
      <c r="G43" s="308"/>
      <c r="H43" s="308"/>
      <c r="I43" s="70">
        <f>'GUJ2'!AB35</f>
        <v>0</v>
      </c>
      <c r="J43" s="308"/>
      <c r="K43" s="308"/>
      <c r="L43" s="70">
        <f t="shared" si="8"/>
        <v>0</v>
      </c>
      <c r="M43" s="69" t="str">
        <f t="shared" si="9"/>
        <v>E</v>
      </c>
      <c r="N43" s="70">
        <f>'M1'!AB35</f>
        <v>0</v>
      </c>
      <c r="O43" s="308"/>
      <c r="P43" s="308"/>
      <c r="Q43" s="70">
        <f>'M2'!AB35</f>
        <v>0</v>
      </c>
      <c r="R43" s="308"/>
      <c r="S43" s="308"/>
      <c r="T43" s="70">
        <f t="shared" si="10"/>
        <v>0</v>
      </c>
      <c r="U43" s="69" t="str">
        <f t="shared" si="11"/>
        <v>E</v>
      </c>
      <c r="V43" s="215"/>
      <c r="W43" s="70">
        <f>'SC1'!AB35</f>
        <v>0</v>
      </c>
      <c r="X43" s="308"/>
      <c r="Y43" s="308"/>
      <c r="Z43" s="70">
        <f>'SC2'!AB35</f>
        <v>0</v>
      </c>
      <c r="AA43" s="308"/>
      <c r="AB43" s="308"/>
      <c r="AC43" s="70">
        <f t="shared" si="12"/>
        <v>0</v>
      </c>
      <c r="AD43" s="69" t="str">
        <f t="shared" si="13"/>
        <v>E</v>
      </c>
      <c r="AE43" s="70">
        <f>'B2'!AU62</f>
        <v>0</v>
      </c>
      <c r="AF43" s="69" t="str">
        <f t="shared" si="0"/>
        <v>E</v>
      </c>
      <c r="AG43" s="70">
        <f t="shared" si="14"/>
        <v>0</v>
      </c>
      <c r="AH43" s="69" t="str">
        <f t="shared" si="15"/>
        <v>E</v>
      </c>
      <c r="AI43" s="70">
        <f>'2'!L30</f>
        <v>0</v>
      </c>
      <c r="AJ43" s="91">
        <f t="shared" si="16"/>
        <v>0</v>
      </c>
      <c r="AK43" s="289"/>
      <c r="AL43" s="302">
        <f>'2'!K30</f>
        <v>0</v>
      </c>
      <c r="AM43" s="302">
        <f>'2'!J30</f>
        <v>0</v>
      </c>
      <c r="AN43" s="303" t="str">
        <f>CONCATENATE('2'!C30,'2'!Q30,'2'!E30,'2'!Q30,'2'!F30)</f>
        <v xml:space="preserve">  </v>
      </c>
      <c r="AO43" s="304" t="str">
        <f>CONCATENATE('2'!C30,'2'!Q30,'2'!G30,'2'!Q30,'2'!E30)</f>
        <v xml:space="preserve">  </v>
      </c>
      <c r="AP43" s="305">
        <f>'2'!M30</f>
        <v>0</v>
      </c>
      <c r="AQ43" s="305">
        <f>'2'!N30</f>
        <v>0</v>
      </c>
      <c r="AR43" s="305">
        <f>'2'!O30</f>
        <v>0</v>
      </c>
      <c r="AS43" s="306" t="str">
        <f>'2'!P30</f>
        <v>-</v>
      </c>
      <c r="AT43" s="307">
        <f t="shared" si="1"/>
        <v>0</v>
      </c>
      <c r="AU43" s="307" t="str">
        <f t="shared" si="2"/>
        <v>E</v>
      </c>
      <c r="AV43" s="307">
        <f t="shared" si="3"/>
        <v>0</v>
      </c>
      <c r="AW43" s="307" t="str">
        <f t="shared" si="4"/>
        <v>E</v>
      </c>
      <c r="AX43" s="307">
        <f t="shared" si="5"/>
        <v>0</v>
      </c>
      <c r="AY43" s="307" t="str">
        <f t="shared" si="6"/>
        <v>E</v>
      </c>
      <c r="AZ43" s="301">
        <f>'B2'!AT62/2</f>
        <v>0</v>
      </c>
      <c r="BA43" s="301" t="str">
        <f t="shared" si="7"/>
        <v>E</v>
      </c>
      <c r="BB43" s="307">
        <f t="shared" si="17"/>
        <v>0</v>
      </c>
      <c r="BC43" s="301" t="str">
        <f t="shared" si="18"/>
        <v>E</v>
      </c>
      <c r="BD43" s="276"/>
      <c r="BE43" s="276"/>
      <c r="BF43" s="276"/>
      <c r="BG43" s="276"/>
      <c r="BH43" s="276"/>
      <c r="BI43" s="276"/>
      <c r="BJ43" s="276"/>
      <c r="BK43" s="276"/>
      <c r="BL43" s="276"/>
      <c r="BM43" s="276"/>
      <c r="BN43" s="276"/>
      <c r="BO43" s="276"/>
      <c r="BP43" s="276"/>
      <c r="BQ43" s="276"/>
      <c r="BR43" s="276"/>
      <c r="BS43" s="276"/>
      <c r="BT43" s="276"/>
      <c r="BU43" s="276"/>
      <c r="BV43" s="276"/>
      <c r="BW43" s="276"/>
      <c r="BX43" s="276"/>
      <c r="BY43" s="276"/>
      <c r="BZ43" s="276"/>
      <c r="CA43" s="276"/>
      <c r="CB43" s="276"/>
      <c r="CC43" s="276"/>
      <c r="CD43" s="276"/>
      <c r="CE43" s="276"/>
      <c r="CF43" s="276"/>
    </row>
    <row r="44" spans="2:84" s="97" customFormat="1" ht="24.95" customHeight="1">
      <c r="B44" s="69">
        <v>28</v>
      </c>
      <c r="C44" s="104" t="str">
        <f>CONCATENATE('2'!C31,'2'!Q31,'2'!D31,'2'!Q31,'2'!E31)</f>
        <v xml:space="preserve">  </v>
      </c>
      <c r="D44" s="94">
        <f>'2'!H31</f>
        <v>0</v>
      </c>
      <c r="E44" s="94">
        <f>'2'!I31</f>
        <v>0</v>
      </c>
      <c r="F44" s="70">
        <f>'GUJ1'!AB36</f>
        <v>0</v>
      </c>
      <c r="G44" s="308"/>
      <c r="H44" s="308"/>
      <c r="I44" s="70">
        <f>'GUJ2'!AB36</f>
        <v>0</v>
      </c>
      <c r="J44" s="308"/>
      <c r="K44" s="308"/>
      <c r="L44" s="70">
        <f t="shared" si="8"/>
        <v>0</v>
      </c>
      <c r="M44" s="69" t="str">
        <f t="shared" si="9"/>
        <v>E</v>
      </c>
      <c r="N44" s="70">
        <f>'M1'!AB36</f>
        <v>0</v>
      </c>
      <c r="O44" s="308"/>
      <c r="P44" s="308"/>
      <c r="Q44" s="70">
        <f>'M2'!AB36</f>
        <v>0</v>
      </c>
      <c r="R44" s="308"/>
      <c r="S44" s="308"/>
      <c r="T44" s="70">
        <f t="shared" si="10"/>
        <v>0</v>
      </c>
      <c r="U44" s="69" t="str">
        <f t="shared" si="11"/>
        <v>E</v>
      </c>
      <c r="V44" s="215"/>
      <c r="W44" s="70">
        <f>'SC1'!AB36</f>
        <v>0</v>
      </c>
      <c r="X44" s="308"/>
      <c r="Y44" s="308"/>
      <c r="Z44" s="70">
        <f>'SC2'!AB36</f>
        <v>0</v>
      </c>
      <c r="AA44" s="308"/>
      <c r="AB44" s="308"/>
      <c r="AC44" s="70">
        <f t="shared" si="12"/>
        <v>0</v>
      </c>
      <c r="AD44" s="69" t="str">
        <f t="shared" si="13"/>
        <v>E</v>
      </c>
      <c r="AE44" s="70">
        <f>'B2'!AU64</f>
        <v>0</v>
      </c>
      <c r="AF44" s="69" t="str">
        <f t="shared" si="0"/>
        <v>E</v>
      </c>
      <c r="AG44" s="70">
        <f t="shared" si="14"/>
        <v>0</v>
      </c>
      <c r="AH44" s="69" t="str">
        <f t="shared" si="15"/>
        <v>E</v>
      </c>
      <c r="AI44" s="70">
        <f>'2'!L31</f>
        <v>0</v>
      </c>
      <c r="AJ44" s="91">
        <f t="shared" si="16"/>
        <v>0</v>
      </c>
      <c r="AK44" s="289"/>
      <c r="AL44" s="302">
        <f>'2'!K31</f>
        <v>0</v>
      </c>
      <c r="AM44" s="302">
        <f>'2'!J31</f>
        <v>0</v>
      </c>
      <c r="AN44" s="303" t="str">
        <f>CONCATENATE('2'!C31,'2'!Q31,'2'!E31,'2'!Q31,'2'!F31)</f>
        <v xml:space="preserve">  </v>
      </c>
      <c r="AO44" s="304" t="str">
        <f>CONCATENATE('2'!C31,'2'!Q31,'2'!G31,'2'!Q31,'2'!E31)</f>
        <v xml:space="preserve">  </v>
      </c>
      <c r="AP44" s="305">
        <f>'2'!M31</f>
        <v>0</v>
      </c>
      <c r="AQ44" s="305">
        <f>'2'!N31</f>
        <v>0</v>
      </c>
      <c r="AR44" s="305">
        <f>'2'!O31</f>
        <v>0</v>
      </c>
      <c r="AS44" s="306" t="str">
        <f>'2'!P31</f>
        <v>-</v>
      </c>
      <c r="AT44" s="307">
        <f t="shared" si="1"/>
        <v>0</v>
      </c>
      <c r="AU44" s="307" t="str">
        <f t="shared" si="2"/>
        <v>E</v>
      </c>
      <c r="AV44" s="307">
        <f t="shared" si="3"/>
        <v>0</v>
      </c>
      <c r="AW44" s="307" t="str">
        <f t="shared" si="4"/>
        <v>E</v>
      </c>
      <c r="AX44" s="307">
        <f t="shared" si="5"/>
        <v>0</v>
      </c>
      <c r="AY44" s="307" t="str">
        <f t="shared" si="6"/>
        <v>E</v>
      </c>
      <c r="AZ44" s="301">
        <f>'B2'!AT64/2</f>
        <v>0</v>
      </c>
      <c r="BA44" s="301" t="str">
        <f t="shared" si="7"/>
        <v>E</v>
      </c>
      <c r="BB44" s="307">
        <f t="shared" si="17"/>
        <v>0</v>
      </c>
      <c r="BC44" s="301" t="str">
        <f t="shared" si="18"/>
        <v>E</v>
      </c>
      <c r="BD44" s="276"/>
      <c r="BE44" s="276"/>
      <c r="BF44" s="276"/>
      <c r="BG44" s="276"/>
      <c r="BH44" s="276"/>
      <c r="BI44" s="276"/>
      <c r="BJ44" s="276"/>
      <c r="BK44" s="276"/>
      <c r="BL44" s="276"/>
      <c r="BM44" s="276"/>
      <c r="BN44" s="276"/>
      <c r="BO44" s="276"/>
      <c r="BP44" s="276"/>
      <c r="BQ44" s="276"/>
      <c r="BR44" s="276"/>
      <c r="BS44" s="276"/>
      <c r="BT44" s="276"/>
      <c r="BU44" s="276"/>
      <c r="BV44" s="276"/>
      <c r="BW44" s="276"/>
      <c r="BX44" s="276"/>
      <c r="BY44" s="276"/>
      <c r="BZ44" s="276"/>
      <c r="CA44" s="276"/>
      <c r="CB44" s="276"/>
      <c r="CC44" s="276"/>
      <c r="CD44" s="276"/>
      <c r="CE44" s="276"/>
      <c r="CF44" s="276"/>
    </row>
    <row r="45" spans="2:84" s="97" customFormat="1" ht="24.95" customHeight="1">
      <c r="B45" s="69">
        <v>29</v>
      </c>
      <c r="C45" s="104" t="str">
        <f>CONCATENATE('2'!C32,'2'!Q32,'2'!D32,'2'!Q32,'2'!E32)</f>
        <v xml:space="preserve">  </v>
      </c>
      <c r="D45" s="94">
        <f>'2'!H32</f>
        <v>0</v>
      </c>
      <c r="E45" s="94">
        <f>'2'!I32</f>
        <v>0</v>
      </c>
      <c r="F45" s="70">
        <f>'GUJ1'!AB37</f>
        <v>0</v>
      </c>
      <c r="G45" s="308"/>
      <c r="H45" s="308"/>
      <c r="I45" s="70">
        <f>'GUJ2'!AB37</f>
        <v>0</v>
      </c>
      <c r="J45" s="308"/>
      <c r="K45" s="308"/>
      <c r="L45" s="70">
        <f t="shared" si="8"/>
        <v>0</v>
      </c>
      <c r="M45" s="69" t="str">
        <f t="shared" si="9"/>
        <v>E</v>
      </c>
      <c r="N45" s="70">
        <f>'M1'!AB37</f>
        <v>0</v>
      </c>
      <c r="O45" s="308"/>
      <c r="P45" s="308"/>
      <c r="Q45" s="70">
        <f>'M2'!AB37</f>
        <v>0</v>
      </c>
      <c r="R45" s="308"/>
      <c r="S45" s="308"/>
      <c r="T45" s="70">
        <f t="shared" si="10"/>
        <v>0</v>
      </c>
      <c r="U45" s="69" t="str">
        <f t="shared" si="11"/>
        <v>E</v>
      </c>
      <c r="V45" s="215"/>
      <c r="W45" s="70">
        <f>'SC1'!AB37</f>
        <v>0</v>
      </c>
      <c r="X45" s="308"/>
      <c r="Y45" s="308"/>
      <c r="Z45" s="70">
        <f>'SC2'!AB37</f>
        <v>0</v>
      </c>
      <c r="AA45" s="308"/>
      <c r="AB45" s="308"/>
      <c r="AC45" s="70">
        <f t="shared" si="12"/>
        <v>0</v>
      </c>
      <c r="AD45" s="69" t="str">
        <f t="shared" si="13"/>
        <v>E</v>
      </c>
      <c r="AE45" s="70">
        <f>'B2'!AU66</f>
        <v>0</v>
      </c>
      <c r="AF45" s="69" t="str">
        <f t="shared" si="0"/>
        <v>E</v>
      </c>
      <c r="AG45" s="70">
        <f t="shared" si="14"/>
        <v>0</v>
      </c>
      <c r="AH45" s="69" t="str">
        <f t="shared" si="15"/>
        <v>E</v>
      </c>
      <c r="AI45" s="70">
        <f>'2'!L32</f>
        <v>0</v>
      </c>
      <c r="AJ45" s="91">
        <f t="shared" si="16"/>
        <v>0</v>
      </c>
      <c r="AK45" s="289"/>
      <c r="AL45" s="302">
        <f>'2'!K32</f>
        <v>0</v>
      </c>
      <c r="AM45" s="302">
        <f>'2'!J32</f>
        <v>0</v>
      </c>
      <c r="AN45" s="303" t="str">
        <f>CONCATENATE('2'!C32,'2'!Q32,'2'!E32,'2'!Q32,'2'!F32)</f>
        <v xml:space="preserve">  </v>
      </c>
      <c r="AO45" s="304" t="str">
        <f>CONCATENATE('2'!C32,'2'!Q32,'2'!G32,'2'!Q32,'2'!E32)</f>
        <v xml:space="preserve">  </v>
      </c>
      <c r="AP45" s="305">
        <f>'2'!M32</f>
        <v>0</v>
      </c>
      <c r="AQ45" s="305">
        <f>'2'!N32</f>
        <v>0</v>
      </c>
      <c r="AR45" s="305">
        <f>'2'!O32</f>
        <v>0</v>
      </c>
      <c r="AS45" s="306" t="str">
        <f>'2'!P32</f>
        <v>-</v>
      </c>
      <c r="AT45" s="307">
        <f t="shared" si="1"/>
        <v>0</v>
      </c>
      <c r="AU45" s="307" t="str">
        <f t="shared" si="2"/>
        <v>E</v>
      </c>
      <c r="AV45" s="307">
        <f t="shared" si="3"/>
        <v>0</v>
      </c>
      <c r="AW45" s="307" t="str">
        <f t="shared" si="4"/>
        <v>E</v>
      </c>
      <c r="AX45" s="307">
        <f t="shared" si="5"/>
        <v>0</v>
      </c>
      <c r="AY45" s="307" t="str">
        <f t="shared" si="6"/>
        <v>E</v>
      </c>
      <c r="AZ45" s="301">
        <f>'B2'!AT66/2</f>
        <v>0</v>
      </c>
      <c r="BA45" s="301" t="str">
        <f t="shared" si="7"/>
        <v>E</v>
      </c>
      <c r="BB45" s="307">
        <f t="shared" si="17"/>
        <v>0</v>
      </c>
      <c r="BC45" s="301" t="str">
        <f t="shared" si="18"/>
        <v>E</v>
      </c>
      <c r="BD45" s="276"/>
      <c r="BE45" s="276"/>
      <c r="BF45" s="276"/>
      <c r="BG45" s="276"/>
      <c r="BH45" s="276"/>
      <c r="BI45" s="276"/>
      <c r="BJ45" s="276"/>
      <c r="BK45" s="276"/>
      <c r="BL45" s="276"/>
      <c r="BM45" s="276"/>
      <c r="BN45" s="276"/>
      <c r="BO45" s="276"/>
      <c r="BP45" s="276"/>
      <c r="BQ45" s="276"/>
      <c r="BR45" s="276"/>
      <c r="BS45" s="276"/>
      <c r="BT45" s="276"/>
      <c r="BU45" s="276"/>
      <c r="BV45" s="276"/>
      <c r="BW45" s="276"/>
      <c r="BX45" s="276"/>
      <c r="BY45" s="276"/>
      <c r="BZ45" s="276"/>
      <c r="CA45" s="276"/>
      <c r="CB45" s="276"/>
      <c r="CC45" s="276"/>
      <c r="CD45" s="276"/>
      <c r="CE45" s="276"/>
      <c r="CF45" s="276"/>
    </row>
    <row r="46" spans="2:84" s="97" customFormat="1" ht="24.95" customHeight="1">
      <c r="B46" s="69">
        <v>30</v>
      </c>
      <c r="C46" s="104" t="str">
        <f>CONCATENATE('2'!C33,'2'!Q33,'2'!D33,'2'!Q33,'2'!E33)</f>
        <v xml:space="preserve">  </v>
      </c>
      <c r="D46" s="94">
        <f>'2'!H33</f>
        <v>0</v>
      </c>
      <c r="E46" s="94">
        <f>'2'!I33</f>
        <v>0</v>
      </c>
      <c r="F46" s="70">
        <f>'GUJ1'!AB38</f>
        <v>0</v>
      </c>
      <c r="G46" s="308"/>
      <c r="H46" s="308"/>
      <c r="I46" s="70">
        <f>'GUJ2'!AB38</f>
        <v>0</v>
      </c>
      <c r="J46" s="308"/>
      <c r="K46" s="308"/>
      <c r="L46" s="70">
        <f t="shared" si="8"/>
        <v>0</v>
      </c>
      <c r="M46" s="69" t="str">
        <f t="shared" si="9"/>
        <v>E</v>
      </c>
      <c r="N46" s="70">
        <f>'M1'!AB38</f>
        <v>0</v>
      </c>
      <c r="O46" s="308"/>
      <c r="P46" s="308"/>
      <c r="Q46" s="70">
        <f>'M2'!AB38</f>
        <v>0</v>
      </c>
      <c r="R46" s="308"/>
      <c r="S46" s="308"/>
      <c r="T46" s="70">
        <f t="shared" si="10"/>
        <v>0</v>
      </c>
      <c r="U46" s="69" t="str">
        <f t="shared" si="11"/>
        <v>E</v>
      </c>
      <c r="V46" s="215"/>
      <c r="W46" s="70">
        <f>'SC1'!AB38</f>
        <v>0</v>
      </c>
      <c r="X46" s="308"/>
      <c r="Y46" s="308"/>
      <c r="Z46" s="70">
        <f>'SC2'!AB38</f>
        <v>0</v>
      </c>
      <c r="AA46" s="308"/>
      <c r="AB46" s="308"/>
      <c r="AC46" s="70">
        <f t="shared" si="12"/>
        <v>0</v>
      </c>
      <c r="AD46" s="69" t="str">
        <f t="shared" si="13"/>
        <v>E</v>
      </c>
      <c r="AE46" s="70">
        <f>'B2'!AU68</f>
        <v>0</v>
      </c>
      <c r="AF46" s="69" t="str">
        <f t="shared" si="0"/>
        <v>E</v>
      </c>
      <c r="AG46" s="70">
        <f t="shared" si="14"/>
        <v>0</v>
      </c>
      <c r="AH46" s="69" t="str">
        <f t="shared" si="15"/>
        <v>E</v>
      </c>
      <c r="AI46" s="70">
        <f>'2'!L33</f>
        <v>0</v>
      </c>
      <c r="AJ46" s="91">
        <f t="shared" si="16"/>
        <v>0</v>
      </c>
      <c r="AK46" s="289"/>
      <c r="AL46" s="302">
        <f>'2'!K33</f>
        <v>0</v>
      </c>
      <c r="AM46" s="302">
        <f>'2'!J33</f>
        <v>0</v>
      </c>
      <c r="AN46" s="303" t="str">
        <f>CONCATENATE('2'!C33,'2'!Q33,'2'!E33,'2'!Q33,'2'!F33)</f>
        <v xml:space="preserve">  </v>
      </c>
      <c r="AO46" s="304" t="str">
        <f>CONCATENATE('2'!C33,'2'!Q33,'2'!G33,'2'!Q33,'2'!E33)</f>
        <v xml:space="preserve">  </v>
      </c>
      <c r="AP46" s="305">
        <f>'2'!M33</f>
        <v>0</v>
      </c>
      <c r="AQ46" s="305">
        <f>'2'!N33</f>
        <v>0</v>
      </c>
      <c r="AR46" s="305">
        <f>'2'!O33</f>
        <v>0</v>
      </c>
      <c r="AS46" s="306" t="str">
        <f>'2'!P33</f>
        <v>-</v>
      </c>
      <c r="AT46" s="307">
        <f t="shared" si="1"/>
        <v>0</v>
      </c>
      <c r="AU46" s="307" t="str">
        <f t="shared" si="2"/>
        <v>E</v>
      </c>
      <c r="AV46" s="307">
        <f t="shared" si="3"/>
        <v>0</v>
      </c>
      <c r="AW46" s="307" t="str">
        <f t="shared" si="4"/>
        <v>E</v>
      </c>
      <c r="AX46" s="307">
        <f t="shared" si="5"/>
        <v>0</v>
      </c>
      <c r="AY46" s="307" t="str">
        <f t="shared" si="6"/>
        <v>E</v>
      </c>
      <c r="AZ46" s="301">
        <f>'B2'!AT68/2</f>
        <v>0</v>
      </c>
      <c r="BA46" s="301" t="str">
        <f t="shared" si="7"/>
        <v>E</v>
      </c>
      <c r="BB46" s="307">
        <f t="shared" si="17"/>
        <v>0</v>
      </c>
      <c r="BC46" s="301" t="str">
        <f t="shared" si="18"/>
        <v>E</v>
      </c>
      <c r="BD46" s="276"/>
      <c r="BE46" s="276"/>
      <c r="BF46" s="276"/>
      <c r="BG46" s="276"/>
      <c r="BH46" s="276"/>
      <c r="BI46" s="276"/>
      <c r="BJ46" s="276"/>
      <c r="BK46" s="276"/>
      <c r="BL46" s="276"/>
      <c r="BM46" s="276"/>
      <c r="BN46" s="276"/>
      <c r="BO46" s="276"/>
      <c r="BP46" s="276"/>
      <c r="BQ46" s="276"/>
      <c r="BR46" s="276"/>
      <c r="BS46" s="276"/>
      <c r="BT46" s="276"/>
      <c r="BU46" s="276"/>
      <c r="BV46" s="276"/>
      <c r="BW46" s="276"/>
      <c r="BX46" s="276"/>
      <c r="BY46" s="276"/>
      <c r="BZ46" s="276"/>
      <c r="CA46" s="276"/>
      <c r="CB46" s="276"/>
      <c r="CC46" s="276"/>
      <c r="CD46" s="276"/>
      <c r="CE46" s="276"/>
      <c r="CF46" s="276"/>
    </row>
    <row r="47" spans="2:84" s="97" customFormat="1" ht="24.95" customHeight="1">
      <c r="B47" s="69">
        <v>31</v>
      </c>
      <c r="C47" s="104" t="str">
        <f>CONCATENATE('2'!C34,'2'!Q34,'2'!D34,'2'!Q34,'2'!E34)</f>
        <v xml:space="preserve">  </v>
      </c>
      <c r="D47" s="94">
        <f>'2'!H34</f>
        <v>0</v>
      </c>
      <c r="E47" s="94">
        <f>'2'!I34</f>
        <v>0</v>
      </c>
      <c r="F47" s="70">
        <f>'GUJ1'!AB39</f>
        <v>0</v>
      </c>
      <c r="G47" s="308"/>
      <c r="H47" s="308"/>
      <c r="I47" s="70">
        <f>'GUJ2'!AB39</f>
        <v>0</v>
      </c>
      <c r="J47" s="308"/>
      <c r="K47" s="308"/>
      <c r="L47" s="70">
        <f t="shared" si="8"/>
        <v>0</v>
      </c>
      <c r="M47" s="69" t="str">
        <f t="shared" si="9"/>
        <v>E</v>
      </c>
      <c r="N47" s="70">
        <f>'M1'!AB39</f>
        <v>0</v>
      </c>
      <c r="O47" s="308"/>
      <c r="P47" s="308"/>
      <c r="Q47" s="70">
        <f>'M2'!AB39</f>
        <v>0</v>
      </c>
      <c r="R47" s="308"/>
      <c r="S47" s="308"/>
      <c r="T47" s="70">
        <f t="shared" si="10"/>
        <v>0</v>
      </c>
      <c r="U47" s="69" t="str">
        <f t="shared" si="11"/>
        <v>E</v>
      </c>
      <c r="V47" s="215"/>
      <c r="W47" s="70">
        <f>'SC1'!AB39</f>
        <v>0</v>
      </c>
      <c r="X47" s="308"/>
      <c r="Y47" s="308"/>
      <c r="Z47" s="70">
        <f>'SC2'!AB39</f>
        <v>0</v>
      </c>
      <c r="AA47" s="308"/>
      <c r="AB47" s="308"/>
      <c r="AC47" s="70">
        <f t="shared" si="12"/>
        <v>0</v>
      </c>
      <c r="AD47" s="69" t="str">
        <f t="shared" si="13"/>
        <v>E</v>
      </c>
      <c r="AE47" s="70">
        <f>'B2'!AU70</f>
        <v>0</v>
      </c>
      <c r="AF47" s="69" t="str">
        <f t="shared" si="0"/>
        <v>E</v>
      </c>
      <c r="AG47" s="70">
        <f t="shared" si="14"/>
        <v>0</v>
      </c>
      <c r="AH47" s="69" t="str">
        <f t="shared" si="15"/>
        <v>E</v>
      </c>
      <c r="AI47" s="70">
        <f>'2'!L34</f>
        <v>0</v>
      </c>
      <c r="AJ47" s="91">
        <f t="shared" si="16"/>
        <v>0</v>
      </c>
      <c r="AK47" s="289"/>
      <c r="AL47" s="302">
        <f>'2'!K34</f>
        <v>0</v>
      </c>
      <c r="AM47" s="302">
        <f>'2'!J34</f>
        <v>0</v>
      </c>
      <c r="AN47" s="303" t="str">
        <f>CONCATENATE('2'!C34,'2'!Q34,'2'!E34,'2'!Q34,'2'!F34)</f>
        <v xml:space="preserve">  </v>
      </c>
      <c r="AO47" s="304" t="str">
        <f>CONCATENATE('2'!C34,'2'!Q34,'2'!G34,'2'!Q34,'2'!E34)</f>
        <v xml:space="preserve">  </v>
      </c>
      <c r="AP47" s="305">
        <f>'2'!M34</f>
        <v>0</v>
      </c>
      <c r="AQ47" s="305">
        <f>'2'!N34</f>
        <v>0</v>
      </c>
      <c r="AR47" s="305">
        <f>'2'!O34</f>
        <v>0</v>
      </c>
      <c r="AS47" s="306" t="str">
        <f>'2'!P34</f>
        <v>-</v>
      </c>
      <c r="AT47" s="307">
        <f t="shared" si="1"/>
        <v>0</v>
      </c>
      <c r="AU47" s="307" t="str">
        <f t="shared" si="2"/>
        <v>E</v>
      </c>
      <c r="AV47" s="307">
        <f t="shared" si="3"/>
        <v>0</v>
      </c>
      <c r="AW47" s="307" t="str">
        <f t="shared" si="4"/>
        <v>E</v>
      </c>
      <c r="AX47" s="307">
        <f t="shared" si="5"/>
        <v>0</v>
      </c>
      <c r="AY47" s="307" t="str">
        <f t="shared" si="6"/>
        <v>E</v>
      </c>
      <c r="AZ47" s="301">
        <f>'B2'!AT70/2</f>
        <v>0</v>
      </c>
      <c r="BA47" s="301" t="str">
        <f t="shared" si="7"/>
        <v>E</v>
      </c>
      <c r="BB47" s="307">
        <f t="shared" si="17"/>
        <v>0</v>
      </c>
      <c r="BC47" s="301" t="str">
        <f t="shared" si="18"/>
        <v>E</v>
      </c>
      <c r="BD47" s="276"/>
      <c r="BE47" s="276"/>
      <c r="BF47" s="276"/>
      <c r="BG47" s="276"/>
      <c r="BH47" s="276"/>
      <c r="BI47" s="276"/>
      <c r="BJ47" s="276"/>
      <c r="BK47" s="276"/>
      <c r="BL47" s="276"/>
      <c r="BM47" s="276"/>
      <c r="BN47" s="276"/>
      <c r="BO47" s="276"/>
      <c r="BP47" s="276"/>
      <c r="BQ47" s="276"/>
      <c r="BR47" s="276"/>
      <c r="BS47" s="276"/>
      <c r="BT47" s="276"/>
      <c r="BU47" s="276"/>
      <c r="BV47" s="276"/>
      <c r="BW47" s="276"/>
      <c r="BX47" s="276"/>
      <c r="BY47" s="276"/>
      <c r="BZ47" s="276"/>
      <c r="CA47" s="276"/>
      <c r="CB47" s="276"/>
      <c r="CC47" s="276"/>
      <c r="CD47" s="276"/>
      <c r="CE47" s="276"/>
      <c r="CF47" s="276"/>
    </row>
    <row r="48" spans="2:84" s="97" customFormat="1" ht="24.95" customHeight="1">
      <c r="B48" s="69">
        <v>32</v>
      </c>
      <c r="C48" s="104" t="str">
        <f>CONCATENATE('2'!C35,'2'!Q35,'2'!D35,'2'!Q35,'2'!E35)</f>
        <v xml:space="preserve">  </v>
      </c>
      <c r="D48" s="94">
        <f>'2'!H35</f>
        <v>0</v>
      </c>
      <c r="E48" s="94">
        <f>'2'!I35</f>
        <v>0</v>
      </c>
      <c r="F48" s="70">
        <f>'GUJ1'!AB40</f>
        <v>0</v>
      </c>
      <c r="G48" s="308"/>
      <c r="H48" s="308"/>
      <c r="I48" s="70">
        <f>'GUJ2'!AB40</f>
        <v>0</v>
      </c>
      <c r="J48" s="308"/>
      <c r="K48" s="308"/>
      <c r="L48" s="70">
        <f t="shared" si="8"/>
        <v>0</v>
      </c>
      <c r="M48" s="69" t="str">
        <f t="shared" si="9"/>
        <v>E</v>
      </c>
      <c r="N48" s="70">
        <f>'M1'!AB40</f>
        <v>0</v>
      </c>
      <c r="O48" s="308"/>
      <c r="P48" s="308"/>
      <c r="Q48" s="70">
        <f>'M2'!AB40</f>
        <v>0</v>
      </c>
      <c r="R48" s="308"/>
      <c r="S48" s="308"/>
      <c r="T48" s="70">
        <f t="shared" si="10"/>
        <v>0</v>
      </c>
      <c r="U48" s="69" t="str">
        <f t="shared" si="11"/>
        <v>E</v>
      </c>
      <c r="V48" s="215"/>
      <c r="W48" s="70">
        <f>'SC1'!AB40</f>
        <v>0</v>
      </c>
      <c r="X48" s="308"/>
      <c r="Y48" s="308"/>
      <c r="Z48" s="70">
        <f>'SC2'!AB40</f>
        <v>0</v>
      </c>
      <c r="AA48" s="308"/>
      <c r="AB48" s="308"/>
      <c r="AC48" s="70">
        <f t="shared" si="12"/>
        <v>0</v>
      </c>
      <c r="AD48" s="69" t="str">
        <f t="shared" si="13"/>
        <v>E</v>
      </c>
      <c r="AE48" s="70">
        <f>'B2'!AU72</f>
        <v>0</v>
      </c>
      <c r="AF48" s="69" t="str">
        <f t="shared" si="0"/>
        <v>E</v>
      </c>
      <c r="AG48" s="70">
        <f t="shared" si="14"/>
        <v>0</v>
      </c>
      <c r="AH48" s="69" t="str">
        <f t="shared" si="15"/>
        <v>E</v>
      </c>
      <c r="AI48" s="70">
        <f>'2'!L35</f>
        <v>0</v>
      </c>
      <c r="AJ48" s="91">
        <f t="shared" si="16"/>
        <v>0</v>
      </c>
      <c r="AK48" s="289"/>
      <c r="AL48" s="302">
        <f>'2'!K35</f>
        <v>0</v>
      </c>
      <c r="AM48" s="302">
        <f>'2'!J35</f>
        <v>0</v>
      </c>
      <c r="AN48" s="303" t="str">
        <f>CONCATENATE('2'!C35,'2'!Q35,'2'!E35,'2'!Q35,'2'!F35)</f>
        <v xml:space="preserve">  </v>
      </c>
      <c r="AO48" s="304" t="str">
        <f>CONCATENATE('2'!C35,'2'!Q35,'2'!G35,'2'!Q35,'2'!E35)</f>
        <v xml:space="preserve">  </v>
      </c>
      <c r="AP48" s="305">
        <f>'2'!M35</f>
        <v>0</v>
      </c>
      <c r="AQ48" s="305">
        <f>'2'!N35</f>
        <v>0</v>
      </c>
      <c r="AR48" s="305">
        <f>'2'!O35</f>
        <v>0</v>
      </c>
      <c r="AS48" s="306" t="str">
        <f>'2'!P35</f>
        <v>-</v>
      </c>
      <c r="AT48" s="307">
        <f t="shared" si="1"/>
        <v>0</v>
      </c>
      <c r="AU48" s="307" t="str">
        <f t="shared" si="2"/>
        <v>E</v>
      </c>
      <c r="AV48" s="307">
        <f t="shared" si="3"/>
        <v>0</v>
      </c>
      <c r="AW48" s="307" t="str">
        <f t="shared" si="4"/>
        <v>E</v>
      </c>
      <c r="AX48" s="307">
        <f t="shared" si="5"/>
        <v>0</v>
      </c>
      <c r="AY48" s="307" t="str">
        <f t="shared" si="6"/>
        <v>E</v>
      </c>
      <c r="AZ48" s="301">
        <f>'B2'!AT72/2</f>
        <v>0</v>
      </c>
      <c r="BA48" s="301" t="str">
        <f t="shared" si="7"/>
        <v>E</v>
      </c>
      <c r="BB48" s="307">
        <f t="shared" si="17"/>
        <v>0</v>
      </c>
      <c r="BC48" s="301" t="str">
        <f t="shared" si="18"/>
        <v>E</v>
      </c>
      <c r="BD48" s="276"/>
      <c r="BE48" s="276"/>
      <c r="BF48" s="276"/>
      <c r="BG48" s="276"/>
      <c r="BH48" s="276"/>
      <c r="BI48" s="276"/>
      <c r="BJ48" s="276"/>
      <c r="BK48" s="276"/>
      <c r="BL48" s="276"/>
      <c r="BM48" s="276"/>
      <c r="BN48" s="276"/>
      <c r="BO48" s="276"/>
      <c r="BP48" s="276"/>
      <c r="BQ48" s="276"/>
      <c r="BR48" s="276"/>
      <c r="BS48" s="276"/>
      <c r="BT48" s="276"/>
      <c r="BU48" s="276"/>
      <c r="BV48" s="276"/>
      <c r="BW48" s="276"/>
      <c r="BX48" s="276"/>
      <c r="BY48" s="276"/>
      <c r="BZ48" s="276"/>
      <c r="CA48" s="276"/>
      <c r="CB48" s="276"/>
      <c r="CC48" s="276"/>
      <c r="CD48" s="276"/>
      <c r="CE48" s="276"/>
      <c r="CF48" s="276"/>
    </row>
    <row r="49" spans="2:84" s="97" customFormat="1" ht="24.95" customHeight="1">
      <c r="B49" s="69">
        <v>33</v>
      </c>
      <c r="C49" s="104" t="str">
        <f>CONCATENATE('2'!C36,'2'!Q36,'2'!D36,'2'!Q36,'2'!E36)</f>
        <v xml:space="preserve">  </v>
      </c>
      <c r="D49" s="94">
        <f>'2'!H36</f>
        <v>0</v>
      </c>
      <c r="E49" s="94">
        <f>'2'!I36</f>
        <v>0</v>
      </c>
      <c r="F49" s="70">
        <f>'GUJ1'!AB41</f>
        <v>0</v>
      </c>
      <c r="G49" s="308"/>
      <c r="H49" s="308"/>
      <c r="I49" s="70">
        <f>'GUJ2'!AB41</f>
        <v>0</v>
      </c>
      <c r="J49" s="308"/>
      <c r="K49" s="308"/>
      <c r="L49" s="70">
        <f t="shared" si="8"/>
        <v>0</v>
      </c>
      <c r="M49" s="69" t="str">
        <f t="shared" si="9"/>
        <v>E</v>
      </c>
      <c r="N49" s="70">
        <f>'M1'!AB41</f>
        <v>0</v>
      </c>
      <c r="O49" s="308"/>
      <c r="P49" s="308"/>
      <c r="Q49" s="70">
        <f>'M2'!AB41</f>
        <v>0</v>
      </c>
      <c r="R49" s="308"/>
      <c r="S49" s="308"/>
      <c r="T49" s="70">
        <f t="shared" si="10"/>
        <v>0</v>
      </c>
      <c r="U49" s="69" t="str">
        <f t="shared" si="11"/>
        <v>E</v>
      </c>
      <c r="V49" s="215"/>
      <c r="W49" s="70">
        <f>'SC1'!AB41</f>
        <v>0</v>
      </c>
      <c r="X49" s="308"/>
      <c r="Y49" s="308"/>
      <c r="Z49" s="70">
        <f>'SC2'!AB41</f>
        <v>0</v>
      </c>
      <c r="AA49" s="308"/>
      <c r="AB49" s="308"/>
      <c r="AC49" s="70">
        <f t="shared" si="12"/>
        <v>0</v>
      </c>
      <c r="AD49" s="69" t="str">
        <f t="shared" si="13"/>
        <v>E</v>
      </c>
      <c r="AE49" s="70">
        <f>'B2'!AU74</f>
        <v>0</v>
      </c>
      <c r="AF49" s="69" t="str">
        <f t="shared" ref="AF49:AF80" si="19">IF(AE49&gt;=160,"A",IF(AE49&gt;=130,"B",IF(AE49&gt;=100,"C",IF(AE49&gt;=70,"D",IF(AE49&gt;=69,"E","E")))))</f>
        <v>E</v>
      </c>
      <c r="AG49" s="70">
        <f t="shared" si="14"/>
        <v>0</v>
      </c>
      <c r="AH49" s="69" t="str">
        <f t="shared" si="15"/>
        <v>E</v>
      </c>
      <c r="AI49" s="70">
        <f>'2'!L36</f>
        <v>0</v>
      </c>
      <c r="AJ49" s="91">
        <f t="shared" si="16"/>
        <v>0</v>
      </c>
      <c r="AK49" s="289"/>
      <c r="AL49" s="302">
        <f>'2'!K36</f>
        <v>0</v>
      </c>
      <c r="AM49" s="302">
        <f>'2'!J36</f>
        <v>0</v>
      </c>
      <c r="AN49" s="303" t="str">
        <f>CONCATENATE('2'!C36,'2'!Q36,'2'!E36,'2'!Q36,'2'!F36)</f>
        <v xml:space="preserve">  </v>
      </c>
      <c r="AO49" s="304" t="str">
        <f>CONCATENATE('2'!C36,'2'!Q36,'2'!G36,'2'!Q36,'2'!E36)</f>
        <v xml:space="preserve">  </v>
      </c>
      <c r="AP49" s="305">
        <f>'2'!M36</f>
        <v>0</v>
      </c>
      <c r="AQ49" s="305">
        <f>'2'!N36</f>
        <v>0</v>
      </c>
      <c r="AR49" s="305">
        <f>'2'!O36</f>
        <v>0</v>
      </c>
      <c r="AS49" s="306" t="str">
        <f>'2'!P36</f>
        <v>-</v>
      </c>
      <c r="AT49" s="307">
        <f t="shared" ref="AT49:AT80" si="20">F49+G49+H49</f>
        <v>0</v>
      </c>
      <c r="AU49" s="307" t="str">
        <f t="shared" ref="AU49:AU80" si="21">IF(AT49&gt;=80,"A",IF(AT49&gt;=65,"B",IF(AT49&gt;=50,"C",IF(AT49&gt;=35,"D",IF(AT49&gt;=34,"E","E")))))</f>
        <v>E</v>
      </c>
      <c r="AV49" s="307">
        <f t="shared" ref="AV49:AV80" si="22">N49+O49+P49</f>
        <v>0</v>
      </c>
      <c r="AW49" s="307" t="str">
        <f t="shared" ref="AW49:AW80" si="23">IF(AV49&gt;=80,"A",IF(AV49&gt;=65,"B",IF(AV49&gt;=50,"C",IF(AV49&gt;=35,"D",IF(AV49&gt;=34,"E","E")))))</f>
        <v>E</v>
      </c>
      <c r="AX49" s="307">
        <f t="shared" ref="AX49:AX80" si="24">W49+X49+Y49</f>
        <v>0</v>
      </c>
      <c r="AY49" s="307" t="str">
        <f t="shared" ref="AY49:AY80" si="25">IF(AX49&gt;=80,"A",IF(AX49&gt;=65,"B",IF(AX49&gt;=50,"C",IF(AX49&gt;=35,"D",IF(AX49&gt;=34,"E","E")))))</f>
        <v>E</v>
      </c>
      <c r="AZ49" s="301">
        <f>'B2'!AT74/2</f>
        <v>0</v>
      </c>
      <c r="BA49" s="301" t="str">
        <f t="shared" ref="BA49:BA80" si="26">IF(AZ49&gt;=80,"A",IF(AZ49&gt;=65,"B",IF(AZ49&gt;=50,"C",IF(AZ49&gt;=35,"D",IF(AZ49&gt;=34,"E","E")))))</f>
        <v>E</v>
      </c>
      <c r="BB49" s="307">
        <f t="shared" si="17"/>
        <v>0</v>
      </c>
      <c r="BC49" s="301" t="str">
        <f t="shared" si="18"/>
        <v>E</v>
      </c>
      <c r="BD49" s="276"/>
      <c r="BE49" s="276"/>
      <c r="BF49" s="276"/>
      <c r="BG49" s="276"/>
      <c r="BH49" s="276"/>
      <c r="BI49" s="276"/>
      <c r="BJ49" s="276"/>
      <c r="BK49" s="276"/>
      <c r="BL49" s="276"/>
      <c r="BM49" s="276"/>
      <c r="BN49" s="276"/>
      <c r="BO49" s="276"/>
      <c r="BP49" s="276"/>
      <c r="BQ49" s="276"/>
      <c r="BR49" s="276"/>
      <c r="BS49" s="276"/>
      <c r="BT49" s="276"/>
      <c r="BU49" s="276"/>
      <c r="BV49" s="276"/>
      <c r="BW49" s="276"/>
      <c r="BX49" s="276"/>
      <c r="BY49" s="276"/>
      <c r="BZ49" s="276"/>
      <c r="CA49" s="276"/>
      <c r="CB49" s="276"/>
      <c r="CC49" s="276"/>
      <c r="CD49" s="276"/>
      <c r="CE49" s="276"/>
      <c r="CF49" s="276"/>
    </row>
    <row r="50" spans="2:84" s="97" customFormat="1" ht="24.95" customHeight="1">
      <c r="B50" s="69">
        <v>34</v>
      </c>
      <c r="C50" s="104" t="str">
        <f>CONCATENATE('2'!C37,'2'!Q37,'2'!D37,'2'!Q37,'2'!E37)</f>
        <v xml:space="preserve">  </v>
      </c>
      <c r="D50" s="94">
        <f>'2'!H37</f>
        <v>0</v>
      </c>
      <c r="E50" s="94">
        <f>'2'!I37</f>
        <v>0</v>
      </c>
      <c r="F50" s="70">
        <f>'GUJ1'!AB42</f>
        <v>0</v>
      </c>
      <c r="G50" s="308"/>
      <c r="H50" s="308"/>
      <c r="I50" s="70">
        <f>'GUJ2'!AB42</f>
        <v>0</v>
      </c>
      <c r="J50" s="308"/>
      <c r="K50" s="308"/>
      <c r="L50" s="70">
        <f t="shared" si="8"/>
        <v>0</v>
      </c>
      <c r="M50" s="69" t="str">
        <f t="shared" si="9"/>
        <v>E</v>
      </c>
      <c r="N50" s="70">
        <f>'M1'!AB42</f>
        <v>0</v>
      </c>
      <c r="O50" s="308"/>
      <c r="P50" s="308"/>
      <c r="Q50" s="70">
        <f>'M2'!AB42</f>
        <v>0</v>
      </c>
      <c r="R50" s="308"/>
      <c r="S50" s="308"/>
      <c r="T50" s="70">
        <f t="shared" si="10"/>
        <v>0</v>
      </c>
      <c r="U50" s="69" t="str">
        <f t="shared" si="11"/>
        <v>E</v>
      </c>
      <c r="V50" s="215"/>
      <c r="W50" s="70">
        <f>'SC1'!AB42</f>
        <v>0</v>
      </c>
      <c r="X50" s="308"/>
      <c r="Y50" s="308"/>
      <c r="Z50" s="70">
        <f>'SC2'!AB42</f>
        <v>0</v>
      </c>
      <c r="AA50" s="308"/>
      <c r="AB50" s="308"/>
      <c r="AC50" s="70">
        <f t="shared" si="12"/>
        <v>0</v>
      </c>
      <c r="AD50" s="69" t="str">
        <f t="shared" si="13"/>
        <v>E</v>
      </c>
      <c r="AE50" s="70">
        <f>'B2'!AU76</f>
        <v>0</v>
      </c>
      <c r="AF50" s="69" t="str">
        <f t="shared" si="19"/>
        <v>E</v>
      </c>
      <c r="AG50" s="70">
        <f t="shared" si="14"/>
        <v>0</v>
      </c>
      <c r="AH50" s="69" t="str">
        <f t="shared" si="15"/>
        <v>E</v>
      </c>
      <c r="AI50" s="70">
        <f>'2'!L37</f>
        <v>0</v>
      </c>
      <c r="AJ50" s="91">
        <f t="shared" si="16"/>
        <v>0</v>
      </c>
      <c r="AK50" s="289"/>
      <c r="AL50" s="302">
        <f>'2'!K37</f>
        <v>0</v>
      </c>
      <c r="AM50" s="302">
        <f>'2'!J37</f>
        <v>0</v>
      </c>
      <c r="AN50" s="303" t="str">
        <f>CONCATENATE('2'!C37,'2'!Q37,'2'!E37,'2'!Q37,'2'!F37)</f>
        <v xml:space="preserve">  </v>
      </c>
      <c r="AO50" s="304" t="str">
        <f>CONCATENATE('2'!C37,'2'!Q37,'2'!G37,'2'!Q37,'2'!E37)</f>
        <v xml:space="preserve">  </v>
      </c>
      <c r="AP50" s="305">
        <f>'2'!M37</f>
        <v>0</v>
      </c>
      <c r="AQ50" s="305">
        <f>'2'!N37</f>
        <v>0</v>
      </c>
      <c r="AR50" s="305">
        <f>'2'!O37</f>
        <v>0</v>
      </c>
      <c r="AS50" s="306" t="str">
        <f>'2'!P37</f>
        <v>-</v>
      </c>
      <c r="AT50" s="307">
        <f t="shared" si="20"/>
        <v>0</v>
      </c>
      <c r="AU50" s="307" t="str">
        <f t="shared" si="21"/>
        <v>E</v>
      </c>
      <c r="AV50" s="307">
        <f t="shared" si="22"/>
        <v>0</v>
      </c>
      <c r="AW50" s="307" t="str">
        <f t="shared" si="23"/>
        <v>E</v>
      </c>
      <c r="AX50" s="307">
        <f t="shared" si="24"/>
        <v>0</v>
      </c>
      <c r="AY50" s="307" t="str">
        <f t="shared" si="25"/>
        <v>E</v>
      </c>
      <c r="AZ50" s="301">
        <f>'B2'!AT76/2</f>
        <v>0</v>
      </c>
      <c r="BA50" s="301" t="str">
        <f t="shared" si="26"/>
        <v>E</v>
      </c>
      <c r="BB50" s="307">
        <f t="shared" si="17"/>
        <v>0</v>
      </c>
      <c r="BC50" s="301" t="str">
        <f t="shared" si="18"/>
        <v>E</v>
      </c>
      <c r="BD50" s="276"/>
      <c r="BE50" s="276"/>
      <c r="BF50" s="276"/>
      <c r="BG50" s="276"/>
      <c r="BH50" s="276"/>
      <c r="BI50" s="276"/>
      <c r="BJ50" s="276"/>
      <c r="BK50" s="276"/>
      <c r="BL50" s="276"/>
      <c r="BM50" s="276"/>
      <c r="BN50" s="276"/>
      <c r="BO50" s="276"/>
      <c r="BP50" s="276"/>
      <c r="BQ50" s="276"/>
      <c r="BR50" s="276"/>
      <c r="BS50" s="276"/>
      <c r="BT50" s="276"/>
      <c r="BU50" s="276"/>
      <c r="BV50" s="276"/>
      <c r="BW50" s="276"/>
      <c r="BX50" s="276"/>
      <c r="BY50" s="276"/>
      <c r="BZ50" s="276"/>
      <c r="CA50" s="276"/>
      <c r="CB50" s="276"/>
      <c r="CC50" s="276"/>
      <c r="CD50" s="276"/>
      <c r="CE50" s="276"/>
      <c r="CF50" s="276"/>
    </row>
    <row r="51" spans="2:84" s="97" customFormat="1" ht="24.95" customHeight="1">
      <c r="B51" s="69">
        <v>35</v>
      </c>
      <c r="C51" s="104" t="str">
        <f>CONCATENATE('2'!C38,'2'!Q38,'2'!D38,'2'!Q38,'2'!E38)</f>
        <v xml:space="preserve">  </v>
      </c>
      <c r="D51" s="94">
        <f>'2'!H38</f>
        <v>0</v>
      </c>
      <c r="E51" s="94">
        <f>'2'!I38</f>
        <v>0</v>
      </c>
      <c r="F51" s="70">
        <f>'GUJ1'!AB43</f>
        <v>0</v>
      </c>
      <c r="G51" s="308"/>
      <c r="H51" s="308"/>
      <c r="I51" s="70">
        <f>'GUJ2'!AB43</f>
        <v>0</v>
      </c>
      <c r="J51" s="308"/>
      <c r="K51" s="308"/>
      <c r="L51" s="70">
        <f t="shared" si="8"/>
        <v>0</v>
      </c>
      <c r="M51" s="69" t="str">
        <f t="shared" si="9"/>
        <v>E</v>
      </c>
      <c r="N51" s="70">
        <f>'M1'!AB43</f>
        <v>0</v>
      </c>
      <c r="O51" s="308"/>
      <c r="P51" s="308"/>
      <c r="Q51" s="70">
        <f>'M2'!AB43</f>
        <v>0</v>
      </c>
      <c r="R51" s="308"/>
      <c r="S51" s="308"/>
      <c r="T51" s="70">
        <f t="shared" si="10"/>
        <v>0</v>
      </c>
      <c r="U51" s="69" t="str">
        <f t="shared" si="11"/>
        <v>E</v>
      </c>
      <c r="V51" s="215"/>
      <c r="W51" s="70">
        <f>'SC1'!AB43</f>
        <v>0</v>
      </c>
      <c r="X51" s="308"/>
      <c r="Y51" s="308"/>
      <c r="Z51" s="70">
        <f>'SC2'!AB43</f>
        <v>0</v>
      </c>
      <c r="AA51" s="308"/>
      <c r="AB51" s="308"/>
      <c r="AC51" s="70">
        <f t="shared" si="12"/>
        <v>0</v>
      </c>
      <c r="AD51" s="69" t="str">
        <f t="shared" si="13"/>
        <v>E</v>
      </c>
      <c r="AE51" s="70">
        <f>'B2'!AU78</f>
        <v>0</v>
      </c>
      <c r="AF51" s="69" t="str">
        <f t="shared" si="19"/>
        <v>E</v>
      </c>
      <c r="AG51" s="70">
        <f t="shared" si="14"/>
        <v>0</v>
      </c>
      <c r="AH51" s="69" t="str">
        <f t="shared" si="15"/>
        <v>E</v>
      </c>
      <c r="AI51" s="70">
        <f>'2'!L38</f>
        <v>0</v>
      </c>
      <c r="AJ51" s="91">
        <f t="shared" si="16"/>
        <v>0</v>
      </c>
      <c r="AK51" s="289"/>
      <c r="AL51" s="302">
        <f>'2'!K38</f>
        <v>0</v>
      </c>
      <c r="AM51" s="302">
        <f>'2'!J38</f>
        <v>0</v>
      </c>
      <c r="AN51" s="303" t="str">
        <f>CONCATENATE('2'!C38,'2'!Q38,'2'!E38,'2'!Q38,'2'!F38)</f>
        <v xml:space="preserve">  </v>
      </c>
      <c r="AO51" s="304" t="str">
        <f>CONCATENATE('2'!C38,'2'!Q38,'2'!G38,'2'!Q38,'2'!E38)</f>
        <v xml:space="preserve">  </v>
      </c>
      <c r="AP51" s="305">
        <f>'2'!M38</f>
        <v>0</v>
      </c>
      <c r="AQ51" s="305">
        <f>'2'!N38</f>
        <v>0</v>
      </c>
      <c r="AR51" s="305">
        <f>'2'!O38</f>
        <v>0</v>
      </c>
      <c r="AS51" s="306" t="str">
        <f>'2'!P38</f>
        <v>-</v>
      </c>
      <c r="AT51" s="307">
        <f t="shared" si="20"/>
        <v>0</v>
      </c>
      <c r="AU51" s="307" t="str">
        <f t="shared" si="21"/>
        <v>E</v>
      </c>
      <c r="AV51" s="307">
        <f t="shared" si="22"/>
        <v>0</v>
      </c>
      <c r="AW51" s="307" t="str">
        <f t="shared" si="23"/>
        <v>E</v>
      </c>
      <c r="AX51" s="307">
        <f t="shared" si="24"/>
        <v>0</v>
      </c>
      <c r="AY51" s="307" t="str">
        <f t="shared" si="25"/>
        <v>E</v>
      </c>
      <c r="AZ51" s="301">
        <f>'B2'!AT78/2</f>
        <v>0</v>
      </c>
      <c r="BA51" s="301" t="str">
        <f t="shared" si="26"/>
        <v>E</v>
      </c>
      <c r="BB51" s="307">
        <f t="shared" si="17"/>
        <v>0</v>
      </c>
      <c r="BC51" s="301" t="str">
        <f t="shared" si="18"/>
        <v>E</v>
      </c>
      <c r="BD51" s="276"/>
      <c r="BE51" s="276"/>
      <c r="BF51" s="276"/>
      <c r="BG51" s="276"/>
      <c r="BH51" s="276"/>
      <c r="BI51" s="276"/>
      <c r="BJ51" s="276"/>
      <c r="BK51" s="276"/>
      <c r="BL51" s="276"/>
      <c r="BM51" s="276"/>
      <c r="BN51" s="276"/>
      <c r="BO51" s="276"/>
      <c r="BP51" s="276"/>
      <c r="BQ51" s="276"/>
      <c r="BR51" s="276"/>
      <c r="BS51" s="276"/>
      <c r="BT51" s="276"/>
      <c r="BU51" s="276"/>
      <c r="BV51" s="276"/>
      <c r="BW51" s="276"/>
      <c r="BX51" s="276"/>
      <c r="BY51" s="276"/>
      <c r="BZ51" s="276"/>
      <c r="CA51" s="276"/>
      <c r="CB51" s="276"/>
      <c r="CC51" s="276"/>
      <c r="CD51" s="276"/>
      <c r="CE51" s="276"/>
      <c r="CF51" s="276"/>
    </row>
    <row r="52" spans="2:84" s="97" customFormat="1" ht="24.95" customHeight="1">
      <c r="B52" s="69">
        <v>36</v>
      </c>
      <c r="C52" s="104" t="str">
        <f>CONCATENATE('2'!C39,'2'!Q39,'2'!D39,'2'!Q39,'2'!E39)</f>
        <v xml:space="preserve">  </v>
      </c>
      <c r="D52" s="94">
        <f>'2'!H39</f>
        <v>0</v>
      </c>
      <c r="E52" s="94">
        <f>'2'!I39</f>
        <v>0</v>
      </c>
      <c r="F52" s="70">
        <f>'GUJ1'!AB44</f>
        <v>0</v>
      </c>
      <c r="G52" s="308"/>
      <c r="H52" s="308"/>
      <c r="I52" s="70">
        <f>'GUJ2'!AB44</f>
        <v>0</v>
      </c>
      <c r="J52" s="308"/>
      <c r="K52" s="308"/>
      <c r="L52" s="70">
        <f t="shared" si="8"/>
        <v>0</v>
      </c>
      <c r="M52" s="69" t="str">
        <f t="shared" si="9"/>
        <v>E</v>
      </c>
      <c r="N52" s="70">
        <f>'M1'!AB44</f>
        <v>0</v>
      </c>
      <c r="O52" s="308"/>
      <c r="P52" s="308"/>
      <c r="Q52" s="70">
        <f>'M2'!AB44</f>
        <v>0</v>
      </c>
      <c r="R52" s="308"/>
      <c r="S52" s="308"/>
      <c r="T52" s="70">
        <f t="shared" si="10"/>
        <v>0</v>
      </c>
      <c r="U52" s="69" t="str">
        <f t="shared" si="11"/>
        <v>E</v>
      </c>
      <c r="V52" s="215"/>
      <c r="W52" s="70">
        <f>'SC1'!AB44</f>
        <v>0</v>
      </c>
      <c r="X52" s="308"/>
      <c r="Y52" s="308"/>
      <c r="Z52" s="70">
        <f>'SC2'!AB44</f>
        <v>0</v>
      </c>
      <c r="AA52" s="308"/>
      <c r="AB52" s="308"/>
      <c r="AC52" s="70">
        <f t="shared" si="12"/>
        <v>0</v>
      </c>
      <c r="AD52" s="69" t="str">
        <f t="shared" si="13"/>
        <v>E</v>
      </c>
      <c r="AE52" s="70">
        <f>'B2'!AU80</f>
        <v>0</v>
      </c>
      <c r="AF52" s="69" t="str">
        <f t="shared" si="19"/>
        <v>E</v>
      </c>
      <c r="AG52" s="70">
        <f t="shared" si="14"/>
        <v>0</v>
      </c>
      <c r="AH52" s="69" t="str">
        <f t="shared" si="15"/>
        <v>E</v>
      </c>
      <c r="AI52" s="70">
        <f>'2'!L39</f>
        <v>0</v>
      </c>
      <c r="AJ52" s="91">
        <f t="shared" si="16"/>
        <v>0</v>
      </c>
      <c r="AK52" s="289"/>
      <c r="AL52" s="302">
        <f>'2'!K39</f>
        <v>0</v>
      </c>
      <c r="AM52" s="302">
        <f>'2'!J39</f>
        <v>0</v>
      </c>
      <c r="AN52" s="303" t="str">
        <f>CONCATENATE('2'!C39,'2'!Q39,'2'!E39,'2'!Q39,'2'!F39)</f>
        <v xml:space="preserve">  </v>
      </c>
      <c r="AO52" s="304" t="str">
        <f>CONCATENATE('2'!C39,'2'!Q39,'2'!G39,'2'!Q39,'2'!E39)</f>
        <v xml:space="preserve">  </v>
      </c>
      <c r="AP52" s="305">
        <f>'2'!M39</f>
        <v>0</v>
      </c>
      <c r="AQ52" s="305">
        <f>'2'!N39</f>
        <v>0</v>
      </c>
      <c r="AR52" s="305">
        <f>'2'!O39</f>
        <v>0</v>
      </c>
      <c r="AS52" s="306" t="str">
        <f>'2'!P39</f>
        <v>-</v>
      </c>
      <c r="AT52" s="307">
        <f t="shared" si="20"/>
        <v>0</v>
      </c>
      <c r="AU52" s="307" t="str">
        <f t="shared" si="21"/>
        <v>E</v>
      </c>
      <c r="AV52" s="307">
        <f t="shared" si="22"/>
        <v>0</v>
      </c>
      <c r="AW52" s="307" t="str">
        <f t="shared" si="23"/>
        <v>E</v>
      </c>
      <c r="AX52" s="307">
        <f t="shared" si="24"/>
        <v>0</v>
      </c>
      <c r="AY52" s="307" t="str">
        <f t="shared" si="25"/>
        <v>E</v>
      </c>
      <c r="AZ52" s="301">
        <f>'B2'!AT80/2</f>
        <v>0</v>
      </c>
      <c r="BA52" s="301" t="str">
        <f t="shared" si="26"/>
        <v>E</v>
      </c>
      <c r="BB52" s="307">
        <f t="shared" si="17"/>
        <v>0</v>
      </c>
      <c r="BC52" s="301" t="str">
        <f t="shared" si="18"/>
        <v>E</v>
      </c>
      <c r="BD52" s="276"/>
      <c r="BE52" s="276"/>
      <c r="BF52" s="276"/>
      <c r="BG52" s="276"/>
      <c r="BH52" s="276"/>
      <c r="BI52" s="276"/>
      <c r="BJ52" s="276"/>
      <c r="BK52" s="276"/>
      <c r="BL52" s="276"/>
      <c r="BM52" s="276"/>
      <c r="BN52" s="276"/>
      <c r="BO52" s="276"/>
      <c r="BP52" s="276"/>
      <c r="BQ52" s="276"/>
      <c r="BR52" s="276"/>
      <c r="BS52" s="276"/>
      <c r="BT52" s="276"/>
      <c r="BU52" s="276"/>
      <c r="BV52" s="276"/>
      <c r="BW52" s="276"/>
      <c r="BX52" s="276"/>
      <c r="BY52" s="276"/>
      <c r="BZ52" s="276"/>
      <c r="CA52" s="276"/>
      <c r="CB52" s="276"/>
      <c r="CC52" s="276"/>
      <c r="CD52" s="276"/>
      <c r="CE52" s="276"/>
      <c r="CF52" s="276"/>
    </row>
    <row r="53" spans="2:84" s="97" customFormat="1" ht="24.95" customHeight="1">
      <c r="B53" s="69">
        <v>37</v>
      </c>
      <c r="C53" s="104" t="str">
        <f>CONCATENATE('2'!C40,'2'!Q40,'2'!D40,'2'!Q40,'2'!E40)</f>
        <v xml:space="preserve">  </v>
      </c>
      <c r="D53" s="94">
        <f>'2'!H40</f>
        <v>0</v>
      </c>
      <c r="E53" s="94">
        <f>'2'!I40</f>
        <v>0</v>
      </c>
      <c r="F53" s="70">
        <f>'GUJ1'!AB45</f>
        <v>0</v>
      </c>
      <c r="G53" s="308"/>
      <c r="H53" s="308"/>
      <c r="I53" s="70">
        <f>'GUJ2'!AB45</f>
        <v>0</v>
      </c>
      <c r="J53" s="308"/>
      <c r="K53" s="308"/>
      <c r="L53" s="70">
        <f t="shared" si="8"/>
        <v>0</v>
      </c>
      <c r="M53" s="69" t="str">
        <f t="shared" si="9"/>
        <v>E</v>
      </c>
      <c r="N53" s="70">
        <f>'M1'!AB45</f>
        <v>0</v>
      </c>
      <c r="O53" s="308"/>
      <c r="P53" s="308"/>
      <c r="Q53" s="70">
        <f>'M2'!AB45</f>
        <v>0</v>
      </c>
      <c r="R53" s="308"/>
      <c r="S53" s="308"/>
      <c r="T53" s="70">
        <f t="shared" si="10"/>
        <v>0</v>
      </c>
      <c r="U53" s="69" t="str">
        <f t="shared" si="11"/>
        <v>E</v>
      </c>
      <c r="V53" s="215"/>
      <c r="W53" s="70">
        <f>'SC1'!AB45</f>
        <v>0</v>
      </c>
      <c r="X53" s="308"/>
      <c r="Y53" s="308"/>
      <c r="Z53" s="70">
        <f>'SC2'!AB45</f>
        <v>0</v>
      </c>
      <c r="AA53" s="308"/>
      <c r="AB53" s="308"/>
      <c r="AC53" s="70">
        <f t="shared" si="12"/>
        <v>0</v>
      </c>
      <c r="AD53" s="69" t="str">
        <f t="shared" si="13"/>
        <v>E</v>
      </c>
      <c r="AE53" s="70">
        <f>'B2'!AU82</f>
        <v>0</v>
      </c>
      <c r="AF53" s="69" t="str">
        <f t="shared" si="19"/>
        <v>E</v>
      </c>
      <c r="AG53" s="70">
        <f t="shared" si="14"/>
        <v>0</v>
      </c>
      <c r="AH53" s="69" t="str">
        <f t="shared" si="15"/>
        <v>E</v>
      </c>
      <c r="AI53" s="70">
        <f>'2'!L40</f>
        <v>0</v>
      </c>
      <c r="AJ53" s="91">
        <f t="shared" si="16"/>
        <v>0</v>
      </c>
      <c r="AK53" s="289"/>
      <c r="AL53" s="302">
        <f>'2'!K40</f>
        <v>0</v>
      </c>
      <c r="AM53" s="302">
        <f>'2'!J40</f>
        <v>0</v>
      </c>
      <c r="AN53" s="303" t="str">
        <f>CONCATENATE('2'!C40,'2'!Q40,'2'!E40,'2'!Q40,'2'!F40)</f>
        <v xml:space="preserve">  </v>
      </c>
      <c r="AO53" s="304" t="str">
        <f>CONCATENATE('2'!C40,'2'!Q40,'2'!G40,'2'!Q40,'2'!E40)</f>
        <v xml:space="preserve">  </v>
      </c>
      <c r="AP53" s="305">
        <f>'2'!M40</f>
        <v>0</v>
      </c>
      <c r="AQ53" s="305">
        <f>'2'!N40</f>
        <v>0</v>
      </c>
      <c r="AR53" s="305">
        <f>'2'!O40</f>
        <v>0</v>
      </c>
      <c r="AS53" s="306" t="str">
        <f>'2'!P40</f>
        <v>-</v>
      </c>
      <c r="AT53" s="307">
        <f t="shared" si="20"/>
        <v>0</v>
      </c>
      <c r="AU53" s="307" t="str">
        <f t="shared" si="21"/>
        <v>E</v>
      </c>
      <c r="AV53" s="307">
        <f t="shared" si="22"/>
        <v>0</v>
      </c>
      <c r="AW53" s="307" t="str">
        <f t="shared" si="23"/>
        <v>E</v>
      </c>
      <c r="AX53" s="307">
        <f t="shared" si="24"/>
        <v>0</v>
      </c>
      <c r="AY53" s="307" t="str">
        <f t="shared" si="25"/>
        <v>E</v>
      </c>
      <c r="AZ53" s="301">
        <f>'B2'!AT82/2</f>
        <v>0</v>
      </c>
      <c r="BA53" s="301" t="str">
        <f t="shared" si="26"/>
        <v>E</v>
      </c>
      <c r="BB53" s="307">
        <f t="shared" si="17"/>
        <v>0</v>
      </c>
      <c r="BC53" s="301" t="str">
        <f t="shared" si="18"/>
        <v>E</v>
      </c>
      <c r="BD53" s="276"/>
      <c r="BE53" s="276"/>
      <c r="BF53" s="276"/>
      <c r="BG53" s="276"/>
      <c r="BH53" s="276"/>
      <c r="BI53" s="276"/>
      <c r="BJ53" s="276"/>
      <c r="BK53" s="276"/>
      <c r="BL53" s="276"/>
      <c r="BM53" s="276"/>
      <c r="BN53" s="276"/>
      <c r="BO53" s="276"/>
      <c r="BP53" s="276"/>
      <c r="BQ53" s="276"/>
      <c r="BR53" s="276"/>
      <c r="BS53" s="276"/>
      <c r="BT53" s="276"/>
      <c r="BU53" s="276"/>
      <c r="BV53" s="276"/>
      <c r="BW53" s="276"/>
      <c r="BX53" s="276"/>
      <c r="BY53" s="276"/>
      <c r="BZ53" s="276"/>
      <c r="CA53" s="276"/>
      <c r="CB53" s="276"/>
      <c r="CC53" s="276"/>
      <c r="CD53" s="276"/>
      <c r="CE53" s="276"/>
      <c r="CF53" s="276"/>
    </row>
    <row r="54" spans="2:84" s="97" customFormat="1" ht="24.95" customHeight="1">
      <c r="B54" s="69">
        <v>38</v>
      </c>
      <c r="C54" s="104" t="str">
        <f>CONCATENATE('2'!C41,'2'!Q41,'2'!D41,'2'!Q41,'2'!E41)</f>
        <v xml:space="preserve">  </v>
      </c>
      <c r="D54" s="94">
        <f>'2'!H41</f>
        <v>0</v>
      </c>
      <c r="E54" s="94">
        <f>'2'!I41</f>
        <v>0</v>
      </c>
      <c r="F54" s="70">
        <f>'GUJ1'!AB46</f>
        <v>0</v>
      </c>
      <c r="G54" s="308"/>
      <c r="H54" s="308"/>
      <c r="I54" s="70">
        <f>'GUJ2'!AB46</f>
        <v>0</v>
      </c>
      <c r="J54" s="308"/>
      <c r="K54" s="308"/>
      <c r="L54" s="70">
        <f t="shared" si="8"/>
        <v>0</v>
      </c>
      <c r="M54" s="69" t="str">
        <f t="shared" si="9"/>
        <v>E</v>
      </c>
      <c r="N54" s="70">
        <f>'M1'!AB46</f>
        <v>0</v>
      </c>
      <c r="O54" s="308"/>
      <c r="P54" s="308"/>
      <c r="Q54" s="70">
        <f>'M2'!AB46</f>
        <v>0</v>
      </c>
      <c r="R54" s="308"/>
      <c r="S54" s="308"/>
      <c r="T54" s="70">
        <f t="shared" si="10"/>
        <v>0</v>
      </c>
      <c r="U54" s="69" t="str">
        <f t="shared" si="11"/>
        <v>E</v>
      </c>
      <c r="V54" s="215"/>
      <c r="W54" s="70">
        <f>'SC1'!AB46</f>
        <v>0</v>
      </c>
      <c r="X54" s="308"/>
      <c r="Y54" s="308"/>
      <c r="Z54" s="70">
        <f>'SC2'!AB46</f>
        <v>0</v>
      </c>
      <c r="AA54" s="308"/>
      <c r="AB54" s="308"/>
      <c r="AC54" s="70">
        <f t="shared" si="12"/>
        <v>0</v>
      </c>
      <c r="AD54" s="69" t="str">
        <f t="shared" si="13"/>
        <v>E</v>
      </c>
      <c r="AE54" s="70">
        <f>'B2'!AU84</f>
        <v>0</v>
      </c>
      <c r="AF54" s="69" t="str">
        <f t="shared" si="19"/>
        <v>E</v>
      </c>
      <c r="AG54" s="70">
        <f t="shared" si="14"/>
        <v>0</v>
      </c>
      <c r="AH54" s="69" t="str">
        <f t="shared" si="15"/>
        <v>E</v>
      </c>
      <c r="AI54" s="70">
        <f>'2'!L41</f>
        <v>0</v>
      </c>
      <c r="AJ54" s="91">
        <f t="shared" si="16"/>
        <v>0</v>
      </c>
      <c r="AK54" s="289"/>
      <c r="AL54" s="302">
        <f>'2'!K41</f>
        <v>0</v>
      </c>
      <c r="AM54" s="302">
        <f>'2'!J41</f>
        <v>0</v>
      </c>
      <c r="AN54" s="303" t="str">
        <f>CONCATENATE('2'!C41,'2'!Q41,'2'!E41,'2'!Q41,'2'!F41)</f>
        <v xml:space="preserve">  </v>
      </c>
      <c r="AO54" s="304" t="str">
        <f>CONCATENATE('2'!C41,'2'!Q41,'2'!G41,'2'!Q41,'2'!E41)</f>
        <v xml:space="preserve">  </v>
      </c>
      <c r="AP54" s="305">
        <f>'2'!M41</f>
        <v>0</v>
      </c>
      <c r="AQ54" s="305">
        <f>'2'!N41</f>
        <v>0</v>
      </c>
      <c r="AR54" s="305">
        <f>'2'!O41</f>
        <v>0</v>
      </c>
      <c r="AS54" s="306" t="str">
        <f>'2'!P41</f>
        <v>-</v>
      </c>
      <c r="AT54" s="307">
        <f t="shared" si="20"/>
        <v>0</v>
      </c>
      <c r="AU54" s="307" t="str">
        <f t="shared" si="21"/>
        <v>E</v>
      </c>
      <c r="AV54" s="307">
        <f t="shared" si="22"/>
        <v>0</v>
      </c>
      <c r="AW54" s="307" t="str">
        <f t="shared" si="23"/>
        <v>E</v>
      </c>
      <c r="AX54" s="307">
        <f t="shared" si="24"/>
        <v>0</v>
      </c>
      <c r="AY54" s="307" t="str">
        <f t="shared" si="25"/>
        <v>E</v>
      </c>
      <c r="AZ54" s="301">
        <f>'B2'!AT84/2</f>
        <v>0</v>
      </c>
      <c r="BA54" s="301" t="str">
        <f t="shared" si="26"/>
        <v>E</v>
      </c>
      <c r="BB54" s="307">
        <f t="shared" si="17"/>
        <v>0</v>
      </c>
      <c r="BC54" s="301" t="str">
        <f t="shared" si="18"/>
        <v>E</v>
      </c>
      <c r="BD54" s="276"/>
      <c r="BE54" s="276"/>
      <c r="BF54" s="276"/>
      <c r="BG54" s="276"/>
      <c r="BH54" s="276"/>
      <c r="BI54" s="276"/>
      <c r="BJ54" s="276"/>
      <c r="BK54" s="276"/>
      <c r="BL54" s="276"/>
      <c r="BM54" s="276"/>
      <c r="BN54" s="276"/>
      <c r="BO54" s="276"/>
      <c r="BP54" s="276"/>
      <c r="BQ54" s="276"/>
      <c r="BR54" s="276"/>
      <c r="BS54" s="276"/>
      <c r="BT54" s="276"/>
      <c r="BU54" s="276"/>
      <c r="BV54" s="276"/>
      <c r="BW54" s="276"/>
      <c r="BX54" s="276"/>
      <c r="BY54" s="276"/>
      <c r="BZ54" s="276"/>
      <c r="CA54" s="276"/>
      <c r="CB54" s="276"/>
      <c r="CC54" s="276"/>
      <c r="CD54" s="276"/>
      <c r="CE54" s="276"/>
      <c r="CF54" s="276"/>
    </row>
    <row r="55" spans="2:84" s="97" customFormat="1" ht="24.95" customHeight="1">
      <c r="B55" s="69">
        <v>39</v>
      </c>
      <c r="C55" s="104" t="str">
        <f>CONCATENATE('2'!C42,'2'!Q42,'2'!D42,'2'!Q42,'2'!E42)</f>
        <v xml:space="preserve">  </v>
      </c>
      <c r="D55" s="94">
        <f>'2'!H42</f>
        <v>0</v>
      </c>
      <c r="E55" s="94">
        <f>'2'!I42</f>
        <v>0</v>
      </c>
      <c r="F55" s="70">
        <f>'GUJ1'!AB47</f>
        <v>0</v>
      </c>
      <c r="G55" s="308"/>
      <c r="H55" s="308"/>
      <c r="I55" s="70">
        <f>'GUJ2'!AB47</f>
        <v>0</v>
      </c>
      <c r="J55" s="308"/>
      <c r="K55" s="308"/>
      <c r="L55" s="70">
        <f t="shared" si="8"/>
        <v>0</v>
      </c>
      <c r="M55" s="69" t="str">
        <f t="shared" si="9"/>
        <v>E</v>
      </c>
      <c r="N55" s="70">
        <f>'M1'!AB47</f>
        <v>0</v>
      </c>
      <c r="O55" s="308"/>
      <c r="P55" s="308"/>
      <c r="Q55" s="70">
        <f>'M2'!AB47</f>
        <v>0</v>
      </c>
      <c r="R55" s="308"/>
      <c r="S55" s="308"/>
      <c r="T55" s="70">
        <f t="shared" si="10"/>
        <v>0</v>
      </c>
      <c r="U55" s="69" t="str">
        <f t="shared" si="11"/>
        <v>E</v>
      </c>
      <c r="V55" s="215"/>
      <c r="W55" s="70">
        <f>'SC1'!AB47</f>
        <v>0</v>
      </c>
      <c r="X55" s="308"/>
      <c r="Y55" s="308"/>
      <c r="Z55" s="70">
        <f>'SC2'!AB47</f>
        <v>0</v>
      </c>
      <c r="AA55" s="308"/>
      <c r="AB55" s="308"/>
      <c r="AC55" s="70">
        <f t="shared" si="12"/>
        <v>0</v>
      </c>
      <c r="AD55" s="69" t="str">
        <f t="shared" si="13"/>
        <v>E</v>
      </c>
      <c r="AE55" s="70">
        <f>'B2'!AU86</f>
        <v>0</v>
      </c>
      <c r="AF55" s="69" t="str">
        <f t="shared" si="19"/>
        <v>E</v>
      </c>
      <c r="AG55" s="70">
        <f t="shared" si="14"/>
        <v>0</v>
      </c>
      <c r="AH55" s="69" t="str">
        <f t="shared" si="15"/>
        <v>E</v>
      </c>
      <c r="AI55" s="70">
        <f>'2'!L42</f>
        <v>0</v>
      </c>
      <c r="AJ55" s="91">
        <f t="shared" si="16"/>
        <v>0</v>
      </c>
      <c r="AK55" s="289"/>
      <c r="AL55" s="302">
        <f>'2'!K42</f>
        <v>0</v>
      </c>
      <c r="AM55" s="302">
        <f>'2'!J42</f>
        <v>0</v>
      </c>
      <c r="AN55" s="303" t="str">
        <f>CONCATENATE('2'!C42,'2'!Q42,'2'!E42,'2'!Q42,'2'!F42)</f>
        <v xml:space="preserve">  </v>
      </c>
      <c r="AO55" s="304" t="str">
        <f>CONCATENATE('2'!C42,'2'!Q42,'2'!G42,'2'!Q42,'2'!E42)</f>
        <v xml:space="preserve">  </v>
      </c>
      <c r="AP55" s="305">
        <f>'2'!M42</f>
        <v>0</v>
      </c>
      <c r="AQ55" s="305">
        <f>'2'!N42</f>
        <v>0</v>
      </c>
      <c r="AR55" s="305">
        <f>'2'!O42</f>
        <v>0</v>
      </c>
      <c r="AS55" s="306" t="str">
        <f>'2'!P42</f>
        <v>-</v>
      </c>
      <c r="AT55" s="307">
        <f t="shared" si="20"/>
        <v>0</v>
      </c>
      <c r="AU55" s="307" t="str">
        <f t="shared" si="21"/>
        <v>E</v>
      </c>
      <c r="AV55" s="307">
        <f t="shared" si="22"/>
        <v>0</v>
      </c>
      <c r="AW55" s="307" t="str">
        <f t="shared" si="23"/>
        <v>E</v>
      </c>
      <c r="AX55" s="307">
        <f t="shared" si="24"/>
        <v>0</v>
      </c>
      <c r="AY55" s="307" t="str">
        <f t="shared" si="25"/>
        <v>E</v>
      </c>
      <c r="AZ55" s="301">
        <f>'B2'!AT86/2</f>
        <v>0</v>
      </c>
      <c r="BA55" s="301" t="str">
        <f t="shared" si="26"/>
        <v>E</v>
      </c>
      <c r="BB55" s="307">
        <f t="shared" si="17"/>
        <v>0</v>
      </c>
      <c r="BC55" s="301" t="str">
        <f t="shared" si="18"/>
        <v>E</v>
      </c>
      <c r="BD55" s="276"/>
      <c r="BE55" s="276"/>
      <c r="BF55" s="276"/>
      <c r="BG55" s="276"/>
      <c r="BH55" s="276"/>
      <c r="BI55" s="276"/>
      <c r="BJ55" s="276"/>
      <c r="BK55" s="276"/>
      <c r="BL55" s="276"/>
      <c r="BM55" s="276"/>
      <c r="BN55" s="276"/>
      <c r="BO55" s="276"/>
      <c r="BP55" s="276"/>
      <c r="BQ55" s="276"/>
      <c r="BR55" s="276"/>
      <c r="BS55" s="276"/>
      <c r="BT55" s="276"/>
      <c r="BU55" s="276"/>
      <c r="BV55" s="276"/>
      <c r="BW55" s="276"/>
      <c r="BX55" s="276"/>
      <c r="BY55" s="276"/>
      <c r="BZ55" s="276"/>
      <c r="CA55" s="276"/>
      <c r="CB55" s="276"/>
      <c r="CC55" s="276"/>
      <c r="CD55" s="276"/>
      <c r="CE55" s="276"/>
      <c r="CF55" s="276"/>
    </row>
    <row r="56" spans="2:84" s="97" customFormat="1" ht="24.95" customHeight="1">
      <c r="B56" s="69">
        <v>40</v>
      </c>
      <c r="C56" s="104" t="str">
        <f>CONCATENATE('2'!C43,'2'!Q43,'2'!D43,'2'!Q43,'2'!E43)</f>
        <v xml:space="preserve">  </v>
      </c>
      <c r="D56" s="94">
        <f>'2'!H43</f>
        <v>0</v>
      </c>
      <c r="E56" s="94">
        <f>'2'!I43</f>
        <v>0</v>
      </c>
      <c r="F56" s="70">
        <f>'GUJ1'!AB48</f>
        <v>0</v>
      </c>
      <c r="G56" s="308"/>
      <c r="H56" s="308"/>
      <c r="I56" s="70">
        <f>'GUJ2'!AB48</f>
        <v>0</v>
      </c>
      <c r="J56" s="308"/>
      <c r="K56" s="308"/>
      <c r="L56" s="70">
        <f t="shared" si="8"/>
        <v>0</v>
      </c>
      <c r="M56" s="69" t="str">
        <f t="shared" si="9"/>
        <v>E</v>
      </c>
      <c r="N56" s="70">
        <f>'M1'!AB48</f>
        <v>0</v>
      </c>
      <c r="O56" s="308"/>
      <c r="P56" s="308"/>
      <c r="Q56" s="70">
        <f>'M2'!AB48</f>
        <v>0</v>
      </c>
      <c r="R56" s="308"/>
      <c r="S56" s="308"/>
      <c r="T56" s="70">
        <f t="shared" si="10"/>
        <v>0</v>
      </c>
      <c r="U56" s="69" t="str">
        <f t="shared" si="11"/>
        <v>E</v>
      </c>
      <c r="V56" s="215"/>
      <c r="W56" s="70">
        <f>'SC1'!AB48</f>
        <v>0</v>
      </c>
      <c r="X56" s="308"/>
      <c r="Y56" s="308"/>
      <c r="Z56" s="70">
        <f>'SC2'!AB48</f>
        <v>0</v>
      </c>
      <c r="AA56" s="308"/>
      <c r="AB56" s="308"/>
      <c r="AC56" s="70">
        <f t="shared" si="12"/>
        <v>0</v>
      </c>
      <c r="AD56" s="69" t="str">
        <f t="shared" si="13"/>
        <v>E</v>
      </c>
      <c r="AE56" s="70">
        <f>'B2'!AU88</f>
        <v>0</v>
      </c>
      <c r="AF56" s="69" t="str">
        <f t="shared" si="19"/>
        <v>E</v>
      </c>
      <c r="AG56" s="70">
        <f t="shared" si="14"/>
        <v>0</v>
      </c>
      <c r="AH56" s="69" t="str">
        <f t="shared" si="15"/>
        <v>E</v>
      </c>
      <c r="AI56" s="70">
        <f>'2'!L43</f>
        <v>0</v>
      </c>
      <c r="AJ56" s="91">
        <f t="shared" si="16"/>
        <v>0</v>
      </c>
      <c r="AK56" s="289"/>
      <c r="AL56" s="302">
        <f>'2'!K43</f>
        <v>0</v>
      </c>
      <c r="AM56" s="302">
        <f>'2'!J43</f>
        <v>0</v>
      </c>
      <c r="AN56" s="303" t="str">
        <f>CONCATENATE('2'!C43,'2'!Q43,'2'!E43,'2'!Q43,'2'!F43)</f>
        <v xml:space="preserve">  </v>
      </c>
      <c r="AO56" s="304" t="str">
        <f>CONCATENATE('2'!C43,'2'!Q43,'2'!G43,'2'!Q43,'2'!E43)</f>
        <v xml:space="preserve">  </v>
      </c>
      <c r="AP56" s="305">
        <f>'2'!M43</f>
        <v>0</v>
      </c>
      <c r="AQ56" s="305">
        <f>'2'!N43</f>
        <v>0</v>
      </c>
      <c r="AR56" s="305">
        <f>'2'!O43</f>
        <v>0</v>
      </c>
      <c r="AS56" s="306" t="str">
        <f>'2'!P43</f>
        <v>-</v>
      </c>
      <c r="AT56" s="307">
        <f t="shared" si="20"/>
        <v>0</v>
      </c>
      <c r="AU56" s="307" t="str">
        <f t="shared" si="21"/>
        <v>E</v>
      </c>
      <c r="AV56" s="307">
        <f t="shared" si="22"/>
        <v>0</v>
      </c>
      <c r="AW56" s="307" t="str">
        <f t="shared" si="23"/>
        <v>E</v>
      </c>
      <c r="AX56" s="307">
        <f t="shared" si="24"/>
        <v>0</v>
      </c>
      <c r="AY56" s="307" t="str">
        <f t="shared" si="25"/>
        <v>E</v>
      </c>
      <c r="AZ56" s="301">
        <f>'B2'!AT88/2</f>
        <v>0</v>
      </c>
      <c r="BA56" s="301" t="str">
        <f t="shared" si="26"/>
        <v>E</v>
      </c>
      <c r="BB56" s="307">
        <f t="shared" si="17"/>
        <v>0</v>
      </c>
      <c r="BC56" s="301" t="str">
        <f t="shared" si="18"/>
        <v>E</v>
      </c>
      <c r="BD56" s="276"/>
      <c r="BE56" s="276"/>
      <c r="BF56" s="276"/>
      <c r="BG56" s="276"/>
      <c r="BH56" s="276"/>
      <c r="BI56" s="276"/>
      <c r="BJ56" s="276"/>
      <c r="BK56" s="276"/>
      <c r="BL56" s="276"/>
      <c r="BM56" s="276"/>
      <c r="BN56" s="276"/>
      <c r="BO56" s="276"/>
      <c r="BP56" s="276"/>
      <c r="BQ56" s="276"/>
      <c r="BR56" s="276"/>
      <c r="BS56" s="276"/>
      <c r="BT56" s="276"/>
      <c r="BU56" s="276"/>
      <c r="BV56" s="276"/>
      <c r="BW56" s="276"/>
      <c r="BX56" s="276"/>
      <c r="BY56" s="276"/>
      <c r="BZ56" s="276"/>
      <c r="CA56" s="276"/>
      <c r="CB56" s="276"/>
      <c r="CC56" s="276"/>
      <c r="CD56" s="276"/>
      <c r="CE56" s="276"/>
      <c r="CF56" s="276"/>
    </row>
    <row r="57" spans="2:84" s="97" customFormat="1" ht="24.95" customHeight="1">
      <c r="B57" s="69">
        <v>41</v>
      </c>
      <c r="C57" s="104" t="str">
        <f>CONCATENATE('2'!C44,'2'!Q44,'2'!D44,'2'!Q44,'2'!E44)</f>
        <v xml:space="preserve">  </v>
      </c>
      <c r="D57" s="94">
        <f>'2'!H44</f>
        <v>0</v>
      </c>
      <c r="E57" s="94">
        <f>'2'!I44</f>
        <v>0</v>
      </c>
      <c r="F57" s="70">
        <f>'GUJ1'!AB49</f>
        <v>0</v>
      </c>
      <c r="G57" s="308"/>
      <c r="H57" s="308"/>
      <c r="I57" s="70">
        <f>'GUJ2'!AB49</f>
        <v>0</v>
      </c>
      <c r="J57" s="308"/>
      <c r="K57" s="308"/>
      <c r="L57" s="70">
        <f t="shared" si="8"/>
        <v>0</v>
      </c>
      <c r="M57" s="69" t="str">
        <f t="shared" si="9"/>
        <v>E</v>
      </c>
      <c r="N57" s="70">
        <f>'M1'!AB49</f>
        <v>0</v>
      </c>
      <c r="O57" s="308"/>
      <c r="P57" s="308"/>
      <c r="Q57" s="70">
        <f>'M2'!AB49</f>
        <v>0</v>
      </c>
      <c r="R57" s="308"/>
      <c r="S57" s="308"/>
      <c r="T57" s="70">
        <f t="shared" si="10"/>
        <v>0</v>
      </c>
      <c r="U57" s="69" t="str">
        <f t="shared" si="11"/>
        <v>E</v>
      </c>
      <c r="V57" s="215"/>
      <c r="W57" s="70">
        <f>'SC1'!AB49</f>
        <v>0</v>
      </c>
      <c r="X57" s="308"/>
      <c r="Y57" s="308"/>
      <c r="Z57" s="70">
        <f>'SC2'!AB49</f>
        <v>0</v>
      </c>
      <c r="AA57" s="308"/>
      <c r="AB57" s="308"/>
      <c r="AC57" s="70">
        <f t="shared" si="12"/>
        <v>0</v>
      </c>
      <c r="AD57" s="69" t="str">
        <f t="shared" si="13"/>
        <v>E</v>
      </c>
      <c r="AE57" s="70">
        <f>'B2'!AU90</f>
        <v>0</v>
      </c>
      <c r="AF57" s="69" t="str">
        <f t="shared" si="19"/>
        <v>E</v>
      </c>
      <c r="AG57" s="70">
        <f t="shared" si="14"/>
        <v>0</v>
      </c>
      <c r="AH57" s="69" t="str">
        <f t="shared" si="15"/>
        <v>E</v>
      </c>
      <c r="AI57" s="70">
        <f>'2'!L44</f>
        <v>0</v>
      </c>
      <c r="AJ57" s="91">
        <f t="shared" si="16"/>
        <v>0</v>
      </c>
      <c r="AK57" s="289"/>
      <c r="AL57" s="302">
        <f>'2'!K44</f>
        <v>0</v>
      </c>
      <c r="AM57" s="302">
        <f>'2'!J44</f>
        <v>0</v>
      </c>
      <c r="AN57" s="303" t="str">
        <f>CONCATENATE('2'!C44,'2'!Q44,'2'!E44,'2'!Q44,'2'!F44)</f>
        <v xml:space="preserve">  </v>
      </c>
      <c r="AO57" s="304" t="str">
        <f>CONCATENATE('2'!C44,'2'!Q44,'2'!G44,'2'!Q44,'2'!E44)</f>
        <v xml:space="preserve">  </v>
      </c>
      <c r="AP57" s="305">
        <f>'2'!M44</f>
        <v>0</v>
      </c>
      <c r="AQ57" s="305">
        <f>'2'!N44</f>
        <v>0</v>
      </c>
      <c r="AR57" s="305">
        <f>'2'!O44</f>
        <v>0</v>
      </c>
      <c r="AS57" s="306" t="str">
        <f>'2'!P44</f>
        <v>-</v>
      </c>
      <c r="AT57" s="307">
        <f t="shared" si="20"/>
        <v>0</v>
      </c>
      <c r="AU57" s="307" t="str">
        <f t="shared" si="21"/>
        <v>E</v>
      </c>
      <c r="AV57" s="307">
        <f t="shared" si="22"/>
        <v>0</v>
      </c>
      <c r="AW57" s="307" t="str">
        <f t="shared" si="23"/>
        <v>E</v>
      </c>
      <c r="AX57" s="307">
        <f t="shared" si="24"/>
        <v>0</v>
      </c>
      <c r="AY57" s="307" t="str">
        <f t="shared" si="25"/>
        <v>E</v>
      </c>
      <c r="AZ57" s="301">
        <f>'B2'!AT90/2</f>
        <v>0</v>
      </c>
      <c r="BA57" s="301" t="str">
        <f t="shared" si="26"/>
        <v>E</v>
      </c>
      <c r="BB57" s="307">
        <f t="shared" si="17"/>
        <v>0</v>
      </c>
      <c r="BC57" s="301" t="str">
        <f t="shared" si="18"/>
        <v>E</v>
      </c>
      <c r="BD57" s="276"/>
      <c r="BE57" s="276"/>
      <c r="BF57" s="276"/>
      <c r="BG57" s="276"/>
      <c r="BH57" s="276"/>
      <c r="BI57" s="276"/>
      <c r="BJ57" s="276"/>
      <c r="BK57" s="276"/>
      <c r="BL57" s="276"/>
      <c r="BM57" s="276"/>
      <c r="BN57" s="276"/>
      <c r="BO57" s="276"/>
      <c r="BP57" s="276"/>
      <c r="BQ57" s="276"/>
      <c r="BR57" s="276"/>
      <c r="BS57" s="276"/>
      <c r="BT57" s="276"/>
      <c r="BU57" s="276"/>
      <c r="BV57" s="276"/>
      <c r="BW57" s="276"/>
      <c r="BX57" s="276"/>
      <c r="BY57" s="276"/>
      <c r="BZ57" s="276"/>
      <c r="CA57" s="276"/>
      <c r="CB57" s="276"/>
      <c r="CC57" s="276"/>
      <c r="CD57" s="276"/>
      <c r="CE57" s="276"/>
      <c r="CF57" s="276"/>
    </row>
    <row r="58" spans="2:84" s="97" customFormat="1" ht="24.95" customHeight="1">
      <c r="B58" s="69">
        <v>42</v>
      </c>
      <c r="C58" s="104" t="str">
        <f>CONCATENATE('2'!C45,'2'!Q45,'2'!D45,'2'!Q45,'2'!E45)</f>
        <v xml:space="preserve">  </v>
      </c>
      <c r="D58" s="94">
        <f>'2'!H45</f>
        <v>0</v>
      </c>
      <c r="E58" s="94">
        <f>'2'!I45</f>
        <v>0</v>
      </c>
      <c r="F58" s="70">
        <f>'GUJ1'!AB50</f>
        <v>0</v>
      </c>
      <c r="G58" s="308"/>
      <c r="H58" s="308"/>
      <c r="I58" s="70">
        <f>'GUJ2'!AB50</f>
        <v>0</v>
      </c>
      <c r="J58" s="308"/>
      <c r="K58" s="308"/>
      <c r="L58" s="70">
        <f t="shared" si="8"/>
        <v>0</v>
      </c>
      <c r="M58" s="69" t="str">
        <f t="shared" si="9"/>
        <v>E</v>
      </c>
      <c r="N58" s="70">
        <f>'M1'!AB50</f>
        <v>0</v>
      </c>
      <c r="O58" s="308"/>
      <c r="P58" s="308"/>
      <c r="Q58" s="70">
        <f>'M2'!AB50</f>
        <v>0</v>
      </c>
      <c r="R58" s="308"/>
      <c r="S58" s="308"/>
      <c r="T58" s="70">
        <f t="shared" si="10"/>
        <v>0</v>
      </c>
      <c r="U58" s="69" t="str">
        <f t="shared" si="11"/>
        <v>E</v>
      </c>
      <c r="V58" s="215"/>
      <c r="W58" s="70">
        <f>'SC1'!AB50</f>
        <v>0</v>
      </c>
      <c r="X58" s="308"/>
      <c r="Y58" s="308"/>
      <c r="Z58" s="70">
        <f>'SC2'!AB50</f>
        <v>0</v>
      </c>
      <c r="AA58" s="308"/>
      <c r="AB58" s="308"/>
      <c r="AC58" s="70">
        <f t="shared" si="12"/>
        <v>0</v>
      </c>
      <c r="AD58" s="69" t="str">
        <f t="shared" si="13"/>
        <v>E</v>
      </c>
      <c r="AE58" s="70">
        <f>'B2'!AU92</f>
        <v>0</v>
      </c>
      <c r="AF58" s="69" t="str">
        <f t="shared" si="19"/>
        <v>E</v>
      </c>
      <c r="AG58" s="70">
        <f t="shared" si="14"/>
        <v>0</v>
      </c>
      <c r="AH58" s="69" t="str">
        <f t="shared" si="15"/>
        <v>E</v>
      </c>
      <c r="AI58" s="70">
        <f>'2'!L45</f>
        <v>0</v>
      </c>
      <c r="AJ58" s="91">
        <f t="shared" si="16"/>
        <v>0</v>
      </c>
      <c r="AK58" s="289"/>
      <c r="AL58" s="302">
        <f>'2'!K45</f>
        <v>0</v>
      </c>
      <c r="AM58" s="302">
        <f>'2'!J45</f>
        <v>0</v>
      </c>
      <c r="AN58" s="303" t="str">
        <f>CONCATENATE('2'!C45,'2'!Q45,'2'!E45,'2'!Q45,'2'!F45)</f>
        <v xml:space="preserve">  </v>
      </c>
      <c r="AO58" s="304" t="str">
        <f>CONCATENATE('2'!C45,'2'!Q45,'2'!G45,'2'!Q45,'2'!E45)</f>
        <v xml:space="preserve">  </v>
      </c>
      <c r="AP58" s="305">
        <f>'2'!M45</f>
        <v>0</v>
      </c>
      <c r="AQ58" s="305">
        <f>'2'!N45</f>
        <v>0</v>
      </c>
      <c r="AR58" s="305">
        <f>'2'!O45</f>
        <v>0</v>
      </c>
      <c r="AS58" s="306" t="str">
        <f>'2'!P45</f>
        <v>-</v>
      </c>
      <c r="AT58" s="307">
        <f t="shared" si="20"/>
        <v>0</v>
      </c>
      <c r="AU58" s="307" t="str">
        <f t="shared" si="21"/>
        <v>E</v>
      </c>
      <c r="AV58" s="307">
        <f t="shared" si="22"/>
        <v>0</v>
      </c>
      <c r="AW58" s="307" t="str">
        <f t="shared" si="23"/>
        <v>E</v>
      </c>
      <c r="AX58" s="307">
        <f t="shared" si="24"/>
        <v>0</v>
      </c>
      <c r="AY58" s="307" t="str">
        <f t="shared" si="25"/>
        <v>E</v>
      </c>
      <c r="AZ58" s="301">
        <f>'B2'!AT92/2</f>
        <v>0</v>
      </c>
      <c r="BA58" s="301" t="str">
        <f t="shared" si="26"/>
        <v>E</v>
      </c>
      <c r="BB58" s="307">
        <f t="shared" si="17"/>
        <v>0</v>
      </c>
      <c r="BC58" s="301" t="str">
        <f t="shared" si="18"/>
        <v>E</v>
      </c>
      <c r="BD58" s="276"/>
      <c r="BE58" s="276"/>
      <c r="BF58" s="276"/>
      <c r="BG58" s="276"/>
      <c r="BH58" s="276"/>
      <c r="BI58" s="276"/>
      <c r="BJ58" s="276"/>
      <c r="BK58" s="276"/>
      <c r="BL58" s="276"/>
      <c r="BM58" s="276"/>
      <c r="BN58" s="276"/>
      <c r="BO58" s="276"/>
      <c r="BP58" s="276"/>
      <c r="BQ58" s="276"/>
      <c r="BR58" s="276"/>
      <c r="BS58" s="276"/>
      <c r="BT58" s="276"/>
      <c r="BU58" s="276"/>
      <c r="BV58" s="276"/>
      <c r="BW58" s="276"/>
      <c r="BX58" s="276"/>
      <c r="BY58" s="276"/>
      <c r="BZ58" s="276"/>
      <c r="CA58" s="276"/>
      <c r="CB58" s="276"/>
      <c r="CC58" s="276"/>
      <c r="CD58" s="276"/>
      <c r="CE58" s="276"/>
      <c r="CF58" s="276"/>
    </row>
    <row r="59" spans="2:84" s="97" customFormat="1" ht="24.95" customHeight="1">
      <c r="B59" s="69">
        <v>43</v>
      </c>
      <c r="C59" s="104" t="str">
        <f>CONCATENATE('2'!C46,'2'!Q46,'2'!D46,'2'!Q46,'2'!E46)</f>
        <v xml:space="preserve">  </v>
      </c>
      <c r="D59" s="94">
        <f>'2'!H46</f>
        <v>0</v>
      </c>
      <c r="E59" s="94">
        <f>'2'!I46</f>
        <v>0</v>
      </c>
      <c r="F59" s="70">
        <f>'GUJ1'!AB51</f>
        <v>0</v>
      </c>
      <c r="G59" s="308"/>
      <c r="H59" s="308"/>
      <c r="I59" s="70">
        <f>'GUJ2'!AB51</f>
        <v>0</v>
      </c>
      <c r="J59" s="308"/>
      <c r="K59" s="308"/>
      <c r="L59" s="70">
        <f t="shared" si="8"/>
        <v>0</v>
      </c>
      <c r="M59" s="69" t="str">
        <f t="shared" si="9"/>
        <v>E</v>
      </c>
      <c r="N59" s="70">
        <f>'M1'!AB51</f>
        <v>0</v>
      </c>
      <c r="O59" s="308"/>
      <c r="P59" s="308"/>
      <c r="Q59" s="70">
        <f>'M2'!AB51</f>
        <v>0</v>
      </c>
      <c r="R59" s="308"/>
      <c r="S59" s="308"/>
      <c r="T59" s="70">
        <f t="shared" si="10"/>
        <v>0</v>
      </c>
      <c r="U59" s="69" t="str">
        <f t="shared" si="11"/>
        <v>E</v>
      </c>
      <c r="V59" s="215"/>
      <c r="W59" s="70">
        <f>'SC1'!AB51</f>
        <v>0</v>
      </c>
      <c r="X59" s="308"/>
      <c r="Y59" s="308"/>
      <c r="Z59" s="70">
        <f>'SC2'!AB51</f>
        <v>0</v>
      </c>
      <c r="AA59" s="308"/>
      <c r="AB59" s="308"/>
      <c r="AC59" s="70">
        <f t="shared" si="12"/>
        <v>0</v>
      </c>
      <c r="AD59" s="69" t="str">
        <f t="shared" si="13"/>
        <v>E</v>
      </c>
      <c r="AE59" s="70">
        <f>'B2'!AU94</f>
        <v>0</v>
      </c>
      <c r="AF59" s="69" t="str">
        <f t="shared" si="19"/>
        <v>E</v>
      </c>
      <c r="AG59" s="70">
        <f t="shared" si="14"/>
        <v>0</v>
      </c>
      <c r="AH59" s="69" t="str">
        <f t="shared" si="15"/>
        <v>E</v>
      </c>
      <c r="AI59" s="70">
        <f>'2'!L46</f>
        <v>0</v>
      </c>
      <c r="AJ59" s="91">
        <f t="shared" si="16"/>
        <v>0</v>
      </c>
      <c r="AK59" s="289"/>
      <c r="AL59" s="302">
        <f>'2'!K46</f>
        <v>0</v>
      </c>
      <c r="AM59" s="302">
        <f>'2'!J46</f>
        <v>0</v>
      </c>
      <c r="AN59" s="303" t="str">
        <f>CONCATENATE('2'!C46,'2'!Q46,'2'!E46,'2'!Q46,'2'!F46)</f>
        <v xml:space="preserve">  </v>
      </c>
      <c r="AO59" s="304" t="str">
        <f>CONCATENATE('2'!C46,'2'!Q46,'2'!G46,'2'!Q46,'2'!E46)</f>
        <v xml:space="preserve">  </v>
      </c>
      <c r="AP59" s="305">
        <f>'2'!M46</f>
        <v>0</v>
      </c>
      <c r="AQ59" s="305">
        <f>'2'!N46</f>
        <v>0</v>
      </c>
      <c r="AR59" s="305">
        <f>'2'!O46</f>
        <v>0</v>
      </c>
      <c r="AS59" s="306" t="str">
        <f>'2'!P46</f>
        <v>-</v>
      </c>
      <c r="AT59" s="307">
        <f t="shared" si="20"/>
        <v>0</v>
      </c>
      <c r="AU59" s="307" t="str">
        <f t="shared" si="21"/>
        <v>E</v>
      </c>
      <c r="AV59" s="307">
        <f t="shared" si="22"/>
        <v>0</v>
      </c>
      <c r="AW59" s="307" t="str">
        <f t="shared" si="23"/>
        <v>E</v>
      </c>
      <c r="AX59" s="307">
        <f t="shared" si="24"/>
        <v>0</v>
      </c>
      <c r="AY59" s="307" t="str">
        <f t="shared" si="25"/>
        <v>E</v>
      </c>
      <c r="AZ59" s="301">
        <f>'B2'!AT94/2</f>
        <v>0</v>
      </c>
      <c r="BA59" s="301" t="str">
        <f t="shared" si="26"/>
        <v>E</v>
      </c>
      <c r="BB59" s="307">
        <f t="shared" si="17"/>
        <v>0</v>
      </c>
      <c r="BC59" s="301" t="str">
        <f t="shared" si="18"/>
        <v>E</v>
      </c>
      <c r="BD59" s="276"/>
      <c r="BE59" s="276"/>
      <c r="BF59" s="276"/>
      <c r="BG59" s="276"/>
      <c r="BH59" s="276"/>
      <c r="BI59" s="276"/>
      <c r="BJ59" s="276"/>
      <c r="BK59" s="276"/>
      <c r="BL59" s="276"/>
      <c r="BM59" s="276"/>
      <c r="BN59" s="276"/>
      <c r="BO59" s="276"/>
      <c r="BP59" s="276"/>
      <c r="BQ59" s="276"/>
      <c r="BR59" s="276"/>
      <c r="BS59" s="276"/>
      <c r="BT59" s="276"/>
      <c r="BU59" s="276"/>
      <c r="BV59" s="276"/>
      <c r="BW59" s="276"/>
      <c r="BX59" s="276"/>
      <c r="BY59" s="276"/>
      <c r="BZ59" s="276"/>
      <c r="CA59" s="276"/>
      <c r="CB59" s="276"/>
      <c r="CC59" s="276"/>
      <c r="CD59" s="276"/>
      <c r="CE59" s="276"/>
      <c r="CF59" s="276"/>
    </row>
    <row r="60" spans="2:84" s="97" customFormat="1" ht="24.95" customHeight="1">
      <c r="B60" s="69">
        <v>44</v>
      </c>
      <c r="C60" s="104" t="str">
        <f>CONCATENATE('2'!C47,'2'!Q47,'2'!D47,'2'!Q47,'2'!E47)</f>
        <v xml:space="preserve">  </v>
      </c>
      <c r="D60" s="94">
        <f>'2'!H47</f>
        <v>0</v>
      </c>
      <c r="E60" s="94">
        <f>'2'!I47</f>
        <v>0</v>
      </c>
      <c r="F60" s="70">
        <f>'GUJ1'!AB52</f>
        <v>0</v>
      </c>
      <c r="G60" s="308"/>
      <c r="H60" s="308"/>
      <c r="I60" s="70">
        <f>'GUJ2'!AB52</f>
        <v>0</v>
      </c>
      <c r="J60" s="308"/>
      <c r="K60" s="308"/>
      <c r="L60" s="70">
        <f t="shared" si="8"/>
        <v>0</v>
      </c>
      <c r="M60" s="69" t="str">
        <f t="shared" si="9"/>
        <v>E</v>
      </c>
      <c r="N60" s="70">
        <f>'M1'!AB52</f>
        <v>0</v>
      </c>
      <c r="O60" s="308"/>
      <c r="P60" s="308"/>
      <c r="Q60" s="70">
        <f>'M2'!AB52</f>
        <v>0</v>
      </c>
      <c r="R60" s="308"/>
      <c r="S60" s="308"/>
      <c r="T60" s="70">
        <f t="shared" si="10"/>
        <v>0</v>
      </c>
      <c r="U60" s="69" t="str">
        <f t="shared" si="11"/>
        <v>E</v>
      </c>
      <c r="V60" s="215"/>
      <c r="W60" s="70">
        <f>'SC1'!AB52</f>
        <v>0</v>
      </c>
      <c r="X60" s="308"/>
      <c r="Y60" s="308"/>
      <c r="Z60" s="70">
        <f>'SC2'!AB52</f>
        <v>0</v>
      </c>
      <c r="AA60" s="308"/>
      <c r="AB60" s="308"/>
      <c r="AC60" s="70">
        <f t="shared" si="12"/>
        <v>0</v>
      </c>
      <c r="AD60" s="69" t="str">
        <f t="shared" si="13"/>
        <v>E</v>
      </c>
      <c r="AE60" s="70">
        <f>'B2'!AU96</f>
        <v>0</v>
      </c>
      <c r="AF60" s="69" t="str">
        <f t="shared" si="19"/>
        <v>E</v>
      </c>
      <c r="AG60" s="70">
        <f t="shared" si="14"/>
        <v>0</v>
      </c>
      <c r="AH60" s="69" t="str">
        <f t="shared" si="15"/>
        <v>E</v>
      </c>
      <c r="AI60" s="70">
        <f>'2'!L47</f>
        <v>0</v>
      </c>
      <c r="AJ60" s="91">
        <f t="shared" si="16"/>
        <v>0</v>
      </c>
      <c r="AK60" s="289"/>
      <c r="AL60" s="302">
        <f>'2'!K47</f>
        <v>0</v>
      </c>
      <c r="AM60" s="302">
        <f>'2'!J47</f>
        <v>0</v>
      </c>
      <c r="AN60" s="303" t="str">
        <f>CONCATENATE('2'!C47,'2'!Q47,'2'!E47,'2'!Q47,'2'!F47)</f>
        <v xml:space="preserve">  </v>
      </c>
      <c r="AO60" s="304" t="str">
        <f>CONCATENATE('2'!C47,'2'!Q47,'2'!G47,'2'!Q47,'2'!E47)</f>
        <v xml:space="preserve">  </v>
      </c>
      <c r="AP60" s="305">
        <f>'2'!M47</f>
        <v>0</v>
      </c>
      <c r="AQ60" s="305">
        <f>'2'!N47</f>
        <v>0</v>
      </c>
      <c r="AR60" s="305">
        <f>'2'!O47</f>
        <v>0</v>
      </c>
      <c r="AS60" s="306" t="str">
        <f>'2'!P47</f>
        <v>-</v>
      </c>
      <c r="AT60" s="307">
        <f t="shared" si="20"/>
        <v>0</v>
      </c>
      <c r="AU60" s="307" t="str">
        <f t="shared" si="21"/>
        <v>E</v>
      </c>
      <c r="AV60" s="307">
        <f t="shared" si="22"/>
        <v>0</v>
      </c>
      <c r="AW60" s="307" t="str">
        <f t="shared" si="23"/>
        <v>E</v>
      </c>
      <c r="AX60" s="307">
        <f t="shared" si="24"/>
        <v>0</v>
      </c>
      <c r="AY60" s="307" t="str">
        <f t="shared" si="25"/>
        <v>E</v>
      </c>
      <c r="AZ60" s="301">
        <f>'B2'!AT96/2</f>
        <v>0</v>
      </c>
      <c r="BA60" s="301" t="str">
        <f t="shared" si="26"/>
        <v>E</v>
      </c>
      <c r="BB60" s="307">
        <f t="shared" si="17"/>
        <v>0</v>
      </c>
      <c r="BC60" s="301" t="str">
        <f t="shared" si="18"/>
        <v>E</v>
      </c>
      <c r="BD60" s="276"/>
      <c r="BE60" s="276"/>
      <c r="BF60" s="276"/>
      <c r="BG60" s="276"/>
      <c r="BH60" s="276"/>
      <c r="BI60" s="276"/>
      <c r="BJ60" s="276"/>
      <c r="BK60" s="276"/>
      <c r="BL60" s="276"/>
      <c r="BM60" s="276"/>
      <c r="BN60" s="276"/>
      <c r="BO60" s="276"/>
      <c r="BP60" s="276"/>
      <c r="BQ60" s="276"/>
      <c r="BR60" s="276"/>
      <c r="BS60" s="276"/>
      <c r="BT60" s="276"/>
      <c r="BU60" s="276"/>
      <c r="BV60" s="276"/>
      <c r="BW60" s="276"/>
      <c r="BX60" s="276"/>
      <c r="BY60" s="276"/>
      <c r="BZ60" s="276"/>
      <c r="CA60" s="276"/>
      <c r="CB60" s="276"/>
      <c r="CC60" s="276"/>
      <c r="CD60" s="276"/>
      <c r="CE60" s="276"/>
      <c r="CF60" s="276"/>
    </row>
    <row r="61" spans="2:84" s="97" customFormat="1" ht="24.95" customHeight="1">
      <c r="B61" s="69">
        <v>45</v>
      </c>
      <c r="C61" s="104" t="str">
        <f>CONCATENATE('2'!C48,'2'!Q48,'2'!D48,'2'!Q48,'2'!E48)</f>
        <v xml:space="preserve">  </v>
      </c>
      <c r="D61" s="94">
        <f>'2'!H48</f>
        <v>0</v>
      </c>
      <c r="E61" s="94">
        <f>'2'!I48</f>
        <v>0</v>
      </c>
      <c r="F61" s="70">
        <f>'GUJ1'!AB53</f>
        <v>0</v>
      </c>
      <c r="G61" s="308"/>
      <c r="H61" s="308"/>
      <c r="I61" s="70">
        <f>'GUJ2'!AB53</f>
        <v>0</v>
      </c>
      <c r="J61" s="308"/>
      <c r="K61" s="308"/>
      <c r="L61" s="70">
        <f t="shared" si="8"/>
        <v>0</v>
      </c>
      <c r="M61" s="69" t="str">
        <f t="shared" si="9"/>
        <v>E</v>
      </c>
      <c r="N61" s="70">
        <f>'M1'!AB53</f>
        <v>0</v>
      </c>
      <c r="O61" s="308"/>
      <c r="P61" s="308"/>
      <c r="Q61" s="70">
        <f>'M2'!AB53</f>
        <v>0</v>
      </c>
      <c r="R61" s="308"/>
      <c r="S61" s="308"/>
      <c r="T61" s="70">
        <f t="shared" si="10"/>
        <v>0</v>
      </c>
      <c r="U61" s="69" t="str">
        <f t="shared" si="11"/>
        <v>E</v>
      </c>
      <c r="V61" s="215"/>
      <c r="W61" s="70">
        <f>'SC1'!AB53</f>
        <v>0</v>
      </c>
      <c r="X61" s="308"/>
      <c r="Y61" s="308"/>
      <c r="Z61" s="70">
        <f>'SC2'!AB53</f>
        <v>0</v>
      </c>
      <c r="AA61" s="308"/>
      <c r="AB61" s="308"/>
      <c r="AC61" s="70">
        <f t="shared" si="12"/>
        <v>0</v>
      </c>
      <c r="AD61" s="69" t="str">
        <f t="shared" si="13"/>
        <v>E</v>
      </c>
      <c r="AE61" s="70">
        <f>'B2'!AU98</f>
        <v>0</v>
      </c>
      <c r="AF61" s="69" t="str">
        <f t="shared" si="19"/>
        <v>E</v>
      </c>
      <c r="AG61" s="70">
        <f t="shared" si="14"/>
        <v>0</v>
      </c>
      <c r="AH61" s="69" t="str">
        <f t="shared" si="15"/>
        <v>E</v>
      </c>
      <c r="AI61" s="70">
        <f>'2'!L48</f>
        <v>0</v>
      </c>
      <c r="AJ61" s="91">
        <f t="shared" si="16"/>
        <v>0</v>
      </c>
      <c r="AK61" s="289"/>
      <c r="AL61" s="302">
        <f>'2'!K48</f>
        <v>0</v>
      </c>
      <c r="AM61" s="302">
        <f>'2'!J48</f>
        <v>0</v>
      </c>
      <c r="AN61" s="303" t="str">
        <f>CONCATENATE('2'!C48,'2'!Q48,'2'!E48,'2'!Q48,'2'!F48)</f>
        <v xml:space="preserve">  </v>
      </c>
      <c r="AO61" s="304" t="str">
        <f>CONCATENATE('2'!C48,'2'!Q48,'2'!G48,'2'!Q48,'2'!E48)</f>
        <v xml:space="preserve">  </v>
      </c>
      <c r="AP61" s="305">
        <f>'2'!M48</f>
        <v>0</v>
      </c>
      <c r="AQ61" s="305">
        <f>'2'!N48</f>
        <v>0</v>
      </c>
      <c r="AR61" s="305">
        <f>'2'!O48</f>
        <v>0</v>
      </c>
      <c r="AS61" s="306" t="str">
        <f>'2'!P48</f>
        <v>-</v>
      </c>
      <c r="AT61" s="307">
        <f t="shared" si="20"/>
        <v>0</v>
      </c>
      <c r="AU61" s="307" t="str">
        <f t="shared" si="21"/>
        <v>E</v>
      </c>
      <c r="AV61" s="307">
        <f t="shared" si="22"/>
        <v>0</v>
      </c>
      <c r="AW61" s="307" t="str">
        <f t="shared" si="23"/>
        <v>E</v>
      </c>
      <c r="AX61" s="307">
        <f t="shared" si="24"/>
        <v>0</v>
      </c>
      <c r="AY61" s="307" t="str">
        <f t="shared" si="25"/>
        <v>E</v>
      </c>
      <c r="AZ61" s="301">
        <f>'B2'!AT98/2</f>
        <v>0</v>
      </c>
      <c r="BA61" s="301" t="str">
        <f t="shared" si="26"/>
        <v>E</v>
      </c>
      <c r="BB61" s="307">
        <f t="shared" si="17"/>
        <v>0</v>
      </c>
      <c r="BC61" s="301" t="str">
        <f t="shared" si="18"/>
        <v>E</v>
      </c>
      <c r="BD61" s="276"/>
      <c r="BE61" s="276"/>
      <c r="BF61" s="276"/>
      <c r="BG61" s="276"/>
      <c r="BH61" s="276"/>
      <c r="BI61" s="276"/>
      <c r="BJ61" s="276"/>
      <c r="BK61" s="276"/>
      <c r="BL61" s="276"/>
      <c r="BM61" s="276"/>
      <c r="BN61" s="276"/>
      <c r="BO61" s="276"/>
      <c r="BP61" s="276"/>
      <c r="BQ61" s="276"/>
      <c r="BR61" s="276"/>
      <c r="BS61" s="276"/>
      <c r="BT61" s="276"/>
      <c r="BU61" s="276"/>
      <c r="BV61" s="276"/>
      <c r="BW61" s="276"/>
      <c r="BX61" s="276"/>
      <c r="BY61" s="276"/>
      <c r="BZ61" s="276"/>
      <c r="CA61" s="276"/>
      <c r="CB61" s="276"/>
      <c r="CC61" s="276"/>
      <c r="CD61" s="276"/>
      <c r="CE61" s="276"/>
      <c r="CF61" s="276"/>
    </row>
    <row r="62" spans="2:84" s="97" customFormat="1" ht="24.95" customHeight="1">
      <c r="B62" s="69">
        <v>46</v>
      </c>
      <c r="C62" s="104" t="str">
        <f>CONCATENATE('2'!C49,'2'!Q49,'2'!D49,'2'!Q49,'2'!E49)</f>
        <v xml:space="preserve">  </v>
      </c>
      <c r="D62" s="94">
        <f>'2'!H49</f>
        <v>0</v>
      </c>
      <c r="E62" s="94">
        <f>'2'!I49</f>
        <v>0</v>
      </c>
      <c r="F62" s="70">
        <f>'GUJ1'!AB54</f>
        <v>0</v>
      </c>
      <c r="G62" s="308"/>
      <c r="H62" s="308"/>
      <c r="I62" s="70">
        <f>'GUJ2'!AB54</f>
        <v>0</v>
      </c>
      <c r="J62" s="308"/>
      <c r="K62" s="308"/>
      <c r="L62" s="70">
        <f t="shared" si="8"/>
        <v>0</v>
      </c>
      <c r="M62" s="69" t="str">
        <f t="shared" si="9"/>
        <v>E</v>
      </c>
      <c r="N62" s="70">
        <f>'M1'!AB54</f>
        <v>0</v>
      </c>
      <c r="O62" s="308"/>
      <c r="P62" s="308"/>
      <c r="Q62" s="70">
        <f>'M2'!AB54</f>
        <v>0</v>
      </c>
      <c r="R62" s="308"/>
      <c r="S62" s="308"/>
      <c r="T62" s="70">
        <f t="shared" si="10"/>
        <v>0</v>
      </c>
      <c r="U62" s="69" t="str">
        <f t="shared" si="11"/>
        <v>E</v>
      </c>
      <c r="V62" s="215"/>
      <c r="W62" s="70">
        <f>'SC1'!AB54</f>
        <v>0</v>
      </c>
      <c r="X62" s="308"/>
      <c r="Y62" s="308"/>
      <c r="Z62" s="70">
        <f>'SC2'!AB54</f>
        <v>0</v>
      </c>
      <c r="AA62" s="308"/>
      <c r="AB62" s="308"/>
      <c r="AC62" s="70">
        <f t="shared" si="12"/>
        <v>0</v>
      </c>
      <c r="AD62" s="69" t="str">
        <f t="shared" si="13"/>
        <v>E</v>
      </c>
      <c r="AE62" s="70">
        <f>'B2'!AU100</f>
        <v>0</v>
      </c>
      <c r="AF62" s="69" t="str">
        <f t="shared" si="19"/>
        <v>E</v>
      </c>
      <c r="AG62" s="70">
        <f t="shared" si="14"/>
        <v>0</v>
      </c>
      <c r="AH62" s="69" t="str">
        <f t="shared" si="15"/>
        <v>E</v>
      </c>
      <c r="AI62" s="70">
        <f>'2'!L49</f>
        <v>0</v>
      </c>
      <c r="AJ62" s="91">
        <f t="shared" si="16"/>
        <v>0</v>
      </c>
      <c r="AK62" s="289"/>
      <c r="AL62" s="302">
        <f>'2'!K49</f>
        <v>0</v>
      </c>
      <c r="AM62" s="302">
        <f>'2'!J49</f>
        <v>0</v>
      </c>
      <c r="AN62" s="303" t="str">
        <f>CONCATENATE('2'!C49,'2'!Q49,'2'!E49,'2'!Q49,'2'!F49)</f>
        <v xml:space="preserve">  </v>
      </c>
      <c r="AO62" s="304" t="str">
        <f>CONCATENATE('2'!C49,'2'!Q49,'2'!G49,'2'!Q49,'2'!E49)</f>
        <v xml:space="preserve">  </v>
      </c>
      <c r="AP62" s="305">
        <f>'2'!M49</f>
        <v>0</v>
      </c>
      <c r="AQ62" s="305">
        <f>'2'!N49</f>
        <v>0</v>
      </c>
      <c r="AR62" s="305">
        <f>'2'!O49</f>
        <v>0</v>
      </c>
      <c r="AS62" s="306" t="str">
        <f>'2'!P49</f>
        <v>-</v>
      </c>
      <c r="AT62" s="307">
        <f t="shared" si="20"/>
        <v>0</v>
      </c>
      <c r="AU62" s="307" t="str">
        <f t="shared" si="21"/>
        <v>E</v>
      </c>
      <c r="AV62" s="307">
        <f t="shared" si="22"/>
        <v>0</v>
      </c>
      <c r="AW62" s="307" t="str">
        <f t="shared" si="23"/>
        <v>E</v>
      </c>
      <c r="AX62" s="307">
        <f t="shared" si="24"/>
        <v>0</v>
      </c>
      <c r="AY62" s="307" t="str">
        <f t="shared" si="25"/>
        <v>E</v>
      </c>
      <c r="AZ62" s="301">
        <f>'B2'!AT100/2</f>
        <v>0</v>
      </c>
      <c r="BA62" s="301" t="str">
        <f t="shared" si="26"/>
        <v>E</v>
      </c>
      <c r="BB62" s="307">
        <f t="shared" si="17"/>
        <v>0</v>
      </c>
      <c r="BC62" s="301" t="str">
        <f t="shared" si="18"/>
        <v>E</v>
      </c>
      <c r="BD62" s="276"/>
      <c r="BE62" s="276"/>
      <c r="BF62" s="276"/>
      <c r="BG62" s="276"/>
      <c r="BH62" s="276"/>
      <c r="BI62" s="276"/>
      <c r="BJ62" s="276"/>
      <c r="BK62" s="276"/>
      <c r="BL62" s="276"/>
      <c r="BM62" s="276"/>
      <c r="BN62" s="276"/>
      <c r="BO62" s="276"/>
      <c r="BP62" s="276"/>
      <c r="BQ62" s="276"/>
      <c r="BR62" s="276"/>
      <c r="BS62" s="276"/>
      <c r="BT62" s="276"/>
      <c r="BU62" s="276"/>
      <c r="BV62" s="276"/>
      <c r="BW62" s="276"/>
      <c r="BX62" s="276"/>
      <c r="BY62" s="276"/>
      <c r="BZ62" s="276"/>
      <c r="CA62" s="276"/>
      <c r="CB62" s="276"/>
      <c r="CC62" s="276"/>
      <c r="CD62" s="276"/>
      <c r="CE62" s="276"/>
      <c r="CF62" s="276"/>
    </row>
    <row r="63" spans="2:84" s="97" customFormat="1" ht="24.95" customHeight="1">
      <c r="B63" s="69">
        <v>47</v>
      </c>
      <c r="C63" s="104" t="str">
        <f>CONCATENATE('2'!C50,'2'!Q50,'2'!D50,'2'!Q50,'2'!E50)</f>
        <v xml:space="preserve">  </v>
      </c>
      <c r="D63" s="94">
        <f>'2'!H50</f>
        <v>0</v>
      </c>
      <c r="E63" s="94">
        <f>'2'!I50</f>
        <v>0</v>
      </c>
      <c r="F63" s="70">
        <f>'GUJ1'!AB55</f>
        <v>0</v>
      </c>
      <c r="G63" s="308"/>
      <c r="H63" s="308"/>
      <c r="I63" s="70">
        <f>'GUJ2'!AB55</f>
        <v>0</v>
      </c>
      <c r="J63" s="308"/>
      <c r="K63" s="308"/>
      <c r="L63" s="70">
        <f t="shared" si="8"/>
        <v>0</v>
      </c>
      <c r="M63" s="69" t="str">
        <f t="shared" si="9"/>
        <v>E</v>
      </c>
      <c r="N63" s="70">
        <f>'M1'!AB55</f>
        <v>0</v>
      </c>
      <c r="O63" s="308"/>
      <c r="P63" s="308"/>
      <c r="Q63" s="70">
        <f>'M2'!AB55</f>
        <v>0</v>
      </c>
      <c r="R63" s="308"/>
      <c r="S63" s="308"/>
      <c r="T63" s="70">
        <f t="shared" si="10"/>
        <v>0</v>
      </c>
      <c r="U63" s="69" t="str">
        <f t="shared" si="11"/>
        <v>E</v>
      </c>
      <c r="V63" s="215"/>
      <c r="W63" s="70">
        <f>'SC1'!AB55</f>
        <v>0</v>
      </c>
      <c r="X63" s="308"/>
      <c r="Y63" s="308"/>
      <c r="Z63" s="70">
        <f>'SC2'!AB55</f>
        <v>0</v>
      </c>
      <c r="AA63" s="308"/>
      <c r="AB63" s="308"/>
      <c r="AC63" s="70">
        <f t="shared" si="12"/>
        <v>0</v>
      </c>
      <c r="AD63" s="69" t="str">
        <f t="shared" si="13"/>
        <v>E</v>
      </c>
      <c r="AE63" s="70">
        <f>'B2'!AU102</f>
        <v>0</v>
      </c>
      <c r="AF63" s="69" t="str">
        <f t="shared" si="19"/>
        <v>E</v>
      </c>
      <c r="AG63" s="70">
        <f t="shared" si="14"/>
        <v>0</v>
      </c>
      <c r="AH63" s="69" t="str">
        <f t="shared" si="15"/>
        <v>E</v>
      </c>
      <c r="AI63" s="70">
        <f>'2'!L50</f>
        <v>0</v>
      </c>
      <c r="AJ63" s="91">
        <f t="shared" si="16"/>
        <v>0</v>
      </c>
      <c r="AK63" s="289"/>
      <c r="AL63" s="302">
        <f>'2'!K50</f>
        <v>0</v>
      </c>
      <c r="AM63" s="302">
        <f>'2'!J50</f>
        <v>0</v>
      </c>
      <c r="AN63" s="303" t="str">
        <f>CONCATENATE('2'!C50,'2'!Q50,'2'!E50,'2'!Q50,'2'!F50)</f>
        <v xml:space="preserve">  </v>
      </c>
      <c r="AO63" s="304" t="str">
        <f>CONCATENATE('2'!C50,'2'!Q50,'2'!G50,'2'!Q50,'2'!E50)</f>
        <v xml:space="preserve">  </v>
      </c>
      <c r="AP63" s="305">
        <f>'2'!M50</f>
        <v>0</v>
      </c>
      <c r="AQ63" s="305">
        <f>'2'!N50</f>
        <v>0</v>
      </c>
      <c r="AR63" s="305">
        <f>'2'!O50</f>
        <v>0</v>
      </c>
      <c r="AS63" s="306" t="str">
        <f>'2'!P50</f>
        <v>-</v>
      </c>
      <c r="AT63" s="307">
        <f t="shared" si="20"/>
        <v>0</v>
      </c>
      <c r="AU63" s="307" t="str">
        <f t="shared" si="21"/>
        <v>E</v>
      </c>
      <c r="AV63" s="307">
        <f t="shared" si="22"/>
        <v>0</v>
      </c>
      <c r="AW63" s="307" t="str">
        <f t="shared" si="23"/>
        <v>E</v>
      </c>
      <c r="AX63" s="307">
        <f t="shared" si="24"/>
        <v>0</v>
      </c>
      <c r="AY63" s="307" t="str">
        <f t="shared" si="25"/>
        <v>E</v>
      </c>
      <c r="AZ63" s="301">
        <f>'B2'!AT102/2</f>
        <v>0</v>
      </c>
      <c r="BA63" s="301" t="str">
        <f t="shared" si="26"/>
        <v>E</v>
      </c>
      <c r="BB63" s="307">
        <f t="shared" si="17"/>
        <v>0</v>
      </c>
      <c r="BC63" s="301" t="str">
        <f t="shared" si="18"/>
        <v>E</v>
      </c>
      <c r="BD63" s="276"/>
      <c r="BE63" s="276"/>
      <c r="BF63" s="276"/>
      <c r="BG63" s="276"/>
      <c r="BH63" s="276"/>
      <c r="BI63" s="276"/>
      <c r="BJ63" s="276"/>
      <c r="BK63" s="276"/>
      <c r="BL63" s="276"/>
      <c r="BM63" s="276"/>
      <c r="BN63" s="276"/>
      <c r="BO63" s="276"/>
      <c r="BP63" s="276"/>
      <c r="BQ63" s="276"/>
      <c r="BR63" s="276"/>
      <c r="BS63" s="276"/>
      <c r="BT63" s="276"/>
      <c r="BU63" s="276"/>
      <c r="BV63" s="276"/>
      <c r="BW63" s="276"/>
      <c r="BX63" s="276"/>
      <c r="BY63" s="276"/>
      <c r="BZ63" s="276"/>
      <c r="CA63" s="276"/>
      <c r="CB63" s="276"/>
      <c r="CC63" s="276"/>
      <c r="CD63" s="276"/>
      <c r="CE63" s="276"/>
      <c r="CF63" s="276"/>
    </row>
    <row r="64" spans="2:84" s="97" customFormat="1" ht="24.95" customHeight="1">
      <c r="B64" s="69">
        <v>48</v>
      </c>
      <c r="C64" s="104" t="str">
        <f>CONCATENATE('2'!C51,'2'!Q51,'2'!D51,'2'!Q51,'2'!E51)</f>
        <v xml:space="preserve">  </v>
      </c>
      <c r="D64" s="94">
        <f>'2'!H51</f>
        <v>0</v>
      </c>
      <c r="E64" s="94">
        <f>'2'!I51</f>
        <v>0</v>
      </c>
      <c r="F64" s="70">
        <f>'GUJ1'!AB56</f>
        <v>0</v>
      </c>
      <c r="G64" s="308"/>
      <c r="H64" s="308"/>
      <c r="I64" s="70">
        <f>'GUJ2'!AB56</f>
        <v>0</v>
      </c>
      <c r="J64" s="308"/>
      <c r="K64" s="308"/>
      <c r="L64" s="70">
        <f t="shared" si="8"/>
        <v>0</v>
      </c>
      <c r="M64" s="69" t="str">
        <f t="shared" si="9"/>
        <v>E</v>
      </c>
      <c r="N64" s="70">
        <f>'M1'!AB56</f>
        <v>0</v>
      </c>
      <c r="O64" s="308"/>
      <c r="P64" s="308"/>
      <c r="Q64" s="70">
        <f>'M2'!AB56</f>
        <v>0</v>
      </c>
      <c r="R64" s="308"/>
      <c r="S64" s="308"/>
      <c r="T64" s="70">
        <f t="shared" si="10"/>
        <v>0</v>
      </c>
      <c r="U64" s="69" t="str">
        <f t="shared" si="11"/>
        <v>E</v>
      </c>
      <c r="V64" s="215"/>
      <c r="W64" s="70">
        <f>'SC1'!AB56</f>
        <v>0</v>
      </c>
      <c r="X64" s="308"/>
      <c r="Y64" s="308"/>
      <c r="Z64" s="70">
        <f>'SC2'!AB56</f>
        <v>0</v>
      </c>
      <c r="AA64" s="308"/>
      <c r="AB64" s="308"/>
      <c r="AC64" s="70">
        <f t="shared" si="12"/>
        <v>0</v>
      </c>
      <c r="AD64" s="69" t="str">
        <f t="shared" si="13"/>
        <v>E</v>
      </c>
      <c r="AE64" s="70">
        <f>'B2'!AU104</f>
        <v>0</v>
      </c>
      <c r="AF64" s="69" t="str">
        <f t="shared" si="19"/>
        <v>E</v>
      </c>
      <c r="AG64" s="70">
        <f t="shared" si="14"/>
        <v>0</v>
      </c>
      <c r="AH64" s="69" t="str">
        <f t="shared" si="15"/>
        <v>E</v>
      </c>
      <c r="AI64" s="70">
        <f>'2'!L51</f>
        <v>0</v>
      </c>
      <c r="AJ64" s="91">
        <f t="shared" si="16"/>
        <v>0</v>
      </c>
      <c r="AK64" s="289"/>
      <c r="AL64" s="302">
        <f>'2'!K51</f>
        <v>0</v>
      </c>
      <c r="AM64" s="302">
        <f>'2'!J51</f>
        <v>0</v>
      </c>
      <c r="AN64" s="303" t="str">
        <f>CONCATENATE('2'!C51,'2'!Q51,'2'!E51,'2'!Q51,'2'!F51)</f>
        <v xml:space="preserve">  </v>
      </c>
      <c r="AO64" s="304" t="str">
        <f>CONCATENATE('2'!C51,'2'!Q51,'2'!G51,'2'!Q51,'2'!E51)</f>
        <v xml:space="preserve">  </v>
      </c>
      <c r="AP64" s="305">
        <f>'2'!M51</f>
        <v>0</v>
      </c>
      <c r="AQ64" s="305">
        <f>'2'!N51</f>
        <v>0</v>
      </c>
      <c r="AR64" s="305">
        <f>'2'!O51</f>
        <v>0</v>
      </c>
      <c r="AS64" s="306" t="str">
        <f>'2'!P51</f>
        <v>-</v>
      </c>
      <c r="AT64" s="307">
        <f t="shared" si="20"/>
        <v>0</v>
      </c>
      <c r="AU64" s="307" t="str">
        <f t="shared" si="21"/>
        <v>E</v>
      </c>
      <c r="AV64" s="307">
        <f t="shared" si="22"/>
        <v>0</v>
      </c>
      <c r="AW64" s="307" t="str">
        <f t="shared" si="23"/>
        <v>E</v>
      </c>
      <c r="AX64" s="307">
        <f t="shared" si="24"/>
        <v>0</v>
      </c>
      <c r="AY64" s="307" t="str">
        <f t="shared" si="25"/>
        <v>E</v>
      </c>
      <c r="AZ64" s="301">
        <f>'B2'!AT104/2</f>
        <v>0</v>
      </c>
      <c r="BA64" s="301" t="str">
        <f t="shared" si="26"/>
        <v>E</v>
      </c>
      <c r="BB64" s="307">
        <f t="shared" si="17"/>
        <v>0</v>
      </c>
      <c r="BC64" s="301" t="str">
        <f t="shared" si="18"/>
        <v>E</v>
      </c>
      <c r="BD64" s="276"/>
      <c r="BE64" s="276"/>
      <c r="BF64" s="276"/>
      <c r="BG64" s="276"/>
      <c r="BH64" s="276"/>
      <c r="BI64" s="276"/>
      <c r="BJ64" s="276"/>
      <c r="BK64" s="276"/>
      <c r="BL64" s="276"/>
      <c r="BM64" s="276"/>
      <c r="BN64" s="276"/>
      <c r="BO64" s="276"/>
      <c r="BP64" s="276"/>
      <c r="BQ64" s="276"/>
      <c r="BR64" s="276"/>
      <c r="BS64" s="276"/>
      <c r="BT64" s="276"/>
      <c r="BU64" s="276"/>
      <c r="BV64" s="276"/>
      <c r="BW64" s="276"/>
      <c r="BX64" s="276"/>
      <c r="BY64" s="276"/>
      <c r="BZ64" s="276"/>
      <c r="CA64" s="276"/>
      <c r="CB64" s="276"/>
      <c r="CC64" s="276"/>
      <c r="CD64" s="276"/>
      <c r="CE64" s="276"/>
      <c r="CF64" s="276"/>
    </row>
    <row r="65" spans="2:84" s="97" customFormat="1" ht="24.95" customHeight="1">
      <c r="B65" s="69">
        <v>49</v>
      </c>
      <c r="C65" s="104" t="str">
        <f>CONCATENATE('2'!C52,'2'!Q52,'2'!D52,'2'!Q52,'2'!E52)</f>
        <v xml:space="preserve">  </v>
      </c>
      <c r="D65" s="94">
        <f>'2'!H52</f>
        <v>0</v>
      </c>
      <c r="E65" s="94">
        <f>'2'!I52</f>
        <v>0</v>
      </c>
      <c r="F65" s="70">
        <f>'GUJ1'!AB57</f>
        <v>0</v>
      </c>
      <c r="G65" s="308"/>
      <c r="H65" s="308"/>
      <c r="I65" s="70">
        <f>'GUJ2'!AB57</f>
        <v>0</v>
      </c>
      <c r="J65" s="308"/>
      <c r="K65" s="308"/>
      <c r="L65" s="70">
        <f t="shared" si="8"/>
        <v>0</v>
      </c>
      <c r="M65" s="69" t="str">
        <f t="shared" si="9"/>
        <v>E</v>
      </c>
      <c r="N65" s="70">
        <f>'M1'!AB57</f>
        <v>0</v>
      </c>
      <c r="O65" s="308"/>
      <c r="P65" s="308"/>
      <c r="Q65" s="70">
        <f>'M2'!AB57</f>
        <v>0</v>
      </c>
      <c r="R65" s="308"/>
      <c r="S65" s="308"/>
      <c r="T65" s="70">
        <f t="shared" si="10"/>
        <v>0</v>
      </c>
      <c r="U65" s="69" t="str">
        <f t="shared" si="11"/>
        <v>E</v>
      </c>
      <c r="V65" s="215"/>
      <c r="W65" s="70">
        <f>'SC1'!AB57</f>
        <v>0</v>
      </c>
      <c r="X65" s="308"/>
      <c r="Y65" s="308"/>
      <c r="Z65" s="70">
        <f>'SC2'!AB57</f>
        <v>0</v>
      </c>
      <c r="AA65" s="308"/>
      <c r="AB65" s="308"/>
      <c r="AC65" s="70">
        <f t="shared" si="12"/>
        <v>0</v>
      </c>
      <c r="AD65" s="69" t="str">
        <f t="shared" si="13"/>
        <v>E</v>
      </c>
      <c r="AE65" s="70">
        <f>'B2'!AU106</f>
        <v>0</v>
      </c>
      <c r="AF65" s="69" t="str">
        <f t="shared" si="19"/>
        <v>E</v>
      </c>
      <c r="AG65" s="70">
        <f t="shared" si="14"/>
        <v>0</v>
      </c>
      <c r="AH65" s="69" t="str">
        <f t="shared" si="15"/>
        <v>E</v>
      </c>
      <c r="AI65" s="70">
        <f>'2'!L52</f>
        <v>0</v>
      </c>
      <c r="AJ65" s="91">
        <f t="shared" si="16"/>
        <v>0</v>
      </c>
      <c r="AK65" s="289"/>
      <c r="AL65" s="302">
        <f>'2'!K52</f>
        <v>0</v>
      </c>
      <c r="AM65" s="302">
        <f>'2'!J52</f>
        <v>0</v>
      </c>
      <c r="AN65" s="303" t="str">
        <f>CONCATENATE('2'!C52,'2'!Q52,'2'!E52,'2'!Q52,'2'!F52)</f>
        <v xml:space="preserve">  </v>
      </c>
      <c r="AO65" s="304" t="str">
        <f>CONCATENATE('2'!C52,'2'!Q52,'2'!G52,'2'!Q52,'2'!E52)</f>
        <v xml:space="preserve">  </v>
      </c>
      <c r="AP65" s="305">
        <f>'2'!M52</f>
        <v>0</v>
      </c>
      <c r="AQ65" s="305">
        <f>'2'!N52</f>
        <v>0</v>
      </c>
      <c r="AR65" s="305">
        <f>'2'!O52</f>
        <v>0</v>
      </c>
      <c r="AS65" s="306" t="str">
        <f>'2'!P52</f>
        <v>-</v>
      </c>
      <c r="AT65" s="307">
        <f t="shared" si="20"/>
        <v>0</v>
      </c>
      <c r="AU65" s="307" t="str">
        <f t="shared" si="21"/>
        <v>E</v>
      </c>
      <c r="AV65" s="307">
        <f t="shared" si="22"/>
        <v>0</v>
      </c>
      <c r="AW65" s="307" t="str">
        <f t="shared" si="23"/>
        <v>E</v>
      </c>
      <c r="AX65" s="307">
        <f t="shared" si="24"/>
        <v>0</v>
      </c>
      <c r="AY65" s="307" t="str">
        <f t="shared" si="25"/>
        <v>E</v>
      </c>
      <c r="AZ65" s="301">
        <f>'B2'!AT106/2</f>
        <v>0</v>
      </c>
      <c r="BA65" s="301" t="str">
        <f t="shared" si="26"/>
        <v>E</v>
      </c>
      <c r="BB65" s="307">
        <f t="shared" si="17"/>
        <v>0</v>
      </c>
      <c r="BC65" s="301" t="str">
        <f t="shared" si="18"/>
        <v>E</v>
      </c>
      <c r="BD65" s="276"/>
      <c r="BE65" s="276"/>
      <c r="BF65" s="276"/>
      <c r="BG65" s="276"/>
      <c r="BH65" s="276"/>
      <c r="BI65" s="276"/>
      <c r="BJ65" s="276"/>
      <c r="BK65" s="276"/>
      <c r="BL65" s="276"/>
      <c r="BM65" s="276"/>
      <c r="BN65" s="276"/>
      <c r="BO65" s="276"/>
      <c r="BP65" s="276"/>
      <c r="BQ65" s="276"/>
      <c r="BR65" s="276"/>
      <c r="BS65" s="276"/>
      <c r="BT65" s="276"/>
      <c r="BU65" s="276"/>
      <c r="BV65" s="276"/>
      <c r="BW65" s="276"/>
      <c r="BX65" s="276"/>
      <c r="BY65" s="276"/>
      <c r="BZ65" s="276"/>
      <c r="CA65" s="276"/>
      <c r="CB65" s="276"/>
      <c r="CC65" s="276"/>
      <c r="CD65" s="276"/>
      <c r="CE65" s="276"/>
      <c r="CF65" s="276"/>
    </row>
    <row r="66" spans="2:84" s="97" customFormat="1" ht="24.95" customHeight="1">
      <c r="B66" s="69">
        <v>50</v>
      </c>
      <c r="C66" s="104" t="str">
        <f>CONCATENATE('2'!C53,'2'!Q53,'2'!D53,'2'!Q53,'2'!E53)</f>
        <v xml:space="preserve">  </v>
      </c>
      <c r="D66" s="94">
        <f>'2'!H53</f>
        <v>0</v>
      </c>
      <c r="E66" s="94">
        <f>'2'!I53</f>
        <v>0</v>
      </c>
      <c r="F66" s="70">
        <f>'GUJ1'!AB58</f>
        <v>0</v>
      </c>
      <c r="G66" s="308"/>
      <c r="H66" s="308"/>
      <c r="I66" s="70">
        <f>'GUJ2'!AB58</f>
        <v>0</v>
      </c>
      <c r="J66" s="308"/>
      <c r="K66" s="308"/>
      <c r="L66" s="70">
        <f t="shared" si="8"/>
        <v>0</v>
      </c>
      <c r="M66" s="69" t="str">
        <f t="shared" si="9"/>
        <v>E</v>
      </c>
      <c r="N66" s="70">
        <f>'M1'!AB58</f>
        <v>0</v>
      </c>
      <c r="O66" s="308"/>
      <c r="P66" s="308"/>
      <c r="Q66" s="70">
        <f>'M2'!AB58</f>
        <v>0</v>
      </c>
      <c r="R66" s="308"/>
      <c r="S66" s="308"/>
      <c r="T66" s="70">
        <f t="shared" si="10"/>
        <v>0</v>
      </c>
      <c r="U66" s="69" t="str">
        <f t="shared" si="11"/>
        <v>E</v>
      </c>
      <c r="V66" s="215"/>
      <c r="W66" s="70">
        <f>'SC1'!AB58</f>
        <v>0</v>
      </c>
      <c r="X66" s="308"/>
      <c r="Y66" s="308"/>
      <c r="Z66" s="70">
        <f>'SC2'!AB58</f>
        <v>0</v>
      </c>
      <c r="AA66" s="308"/>
      <c r="AB66" s="308"/>
      <c r="AC66" s="70">
        <f t="shared" si="12"/>
        <v>0</v>
      </c>
      <c r="AD66" s="69" t="str">
        <f t="shared" si="13"/>
        <v>E</v>
      </c>
      <c r="AE66" s="70">
        <f>'B2'!AU108</f>
        <v>0</v>
      </c>
      <c r="AF66" s="69" t="str">
        <f t="shared" si="19"/>
        <v>E</v>
      </c>
      <c r="AG66" s="70">
        <f t="shared" si="14"/>
        <v>0</v>
      </c>
      <c r="AH66" s="69" t="str">
        <f t="shared" si="15"/>
        <v>E</v>
      </c>
      <c r="AI66" s="70">
        <f>'2'!L53</f>
        <v>0</v>
      </c>
      <c r="AJ66" s="91">
        <f t="shared" si="16"/>
        <v>0</v>
      </c>
      <c r="AK66" s="289"/>
      <c r="AL66" s="302">
        <f>'2'!K53</f>
        <v>0</v>
      </c>
      <c r="AM66" s="302">
        <f>'2'!J53</f>
        <v>0</v>
      </c>
      <c r="AN66" s="303" t="str">
        <f>CONCATENATE('2'!C53,'2'!Q53,'2'!E53,'2'!Q53,'2'!F53)</f>
        <v xml:space="preserve">  </v>
      </c>
      <c r="AO66" s="304" t="str">
        <f>CONCATENATE('2'!C53,'2'!Q53,'2'!G53,'2'!Q53,'2'!E53)</f>
        <v xml:space="preserve">  </v>
      </c>
      <c r="AP66" s="305">
        <f>'2'!M53</f>
        <v>0</v>
      </c>
      <c r="AQ66" s="305">
        <f>'2'!N53</f>
        <v>0</v>
      </c>
      <c r="AR66" s="305">
        <f>'2'!O53</f>
        <v>0</v>
      </c>
      <c r="AS66" s="306" t="str">
        <f>'2'!P53</f>
        <v>-</v>
      </c>
      <c r="AT66" s="307">
        <f t="shared" si="20"/>
        <v>0</v>
      </c>
      <c r="AU66" s="307" t="str">
        <f t="shared" si="21"/>
        <v>E</v>
      </c>
      <c r="AV66" s="307">
        <f t="shared" si="22"/>
        <v>0</v>
      </c>
      <c r="AW66" s="307" t="str">
        <f t="shared" si="23"/>
        <v>E</v>
      </c>
      <c r="AX66" s="307">
        <f t="shared" si="24"/>
        <v>0</v>
      </c>
      <c r="AY66" s="307" t="str">
        <f t="shared" si="25"/>
        <v>E</v>
      </c>
      <c r="AZ66" s="301">
        <f>'B2'!AT108/2</f>
        <v>0</v>
      </c>
      <c r="BA66" s="301" t="str">
        <f t="shared" si="26"/>
        <v>E</v>
      </c>
      <c r="BB66" s="307">
        <f t="shared" si="17"/>
        <v>0</v>
      </c>
      <c r="BC66" s="301" t="str">
        <f t="shared" si="18"/>
        <v>E</v>
      </c>
      <c r="BD66" s="276"/>
      <c r="BE66" s="276"/>
      <c r="BF66" s="276"/>
      <c r="BG66" s="276"/>
      <c r="BH66" s="276"/>
      <c r="BI66" s="276"/>
      <c r="BJ66" s="276"/>
      <c r="BK66" s="276"/>
      <c r="BL66" s="276"/>
      <c r="BM66" s="276"/>
      <c r="BN66" s="276"/>
      <c r="BO66" s="276"/>
      <c r="BP66" s="276"/>
      <c r="BQ66" s="276"/>
      <c r="BR66" s="276"/>
      <c r="BS66" s="276"/>
      <c r="BT66" s="276"/>
      <c r="BU66" s="276"/>
      <c r="BV66" s="276"/>
      <c r="BW66" s="276"/>
      <c r="BX66" s="276"/>
      <c r="BY66" s="276"/>
      <c r="BZ66" s="276"/>
      <c r="CA66" s="276"/>
      <c r="CB66" s="276"/>
      <c r="CC66" s="276"/>
      <c r="CD66" s="276"/>
      <c r="CE66" s="276"/>
      <c r="CF66" s="276"/>
    </row>
    <row r="67" spans="2:84" s="97" customFormat="1" ht="24.95" customHeight="1">
      <c r="B67" s="69">
        <v>51</v>
      </c>
      <c r="C67" s="104" t="str">
        <f>CONCATENATE('2'!C54,'2'!Q54,'2'!D54,'2'!Q54,'2'!E54)</f>
        <v xml:space="preserve">  </v>
      </c>
      <c r="D67" s="94">
        <f>'2'!H54</f>
        <v>0</v>
      </c>
      <c r="E67" s="94">
        <f>'2'!I54</f>
        <v>0</v>
      </c>
      <c r="F67" s="70">
        <f>'GUJ1'!AB59</f>
        <v>0</v>
      </c>
      <c r="G67" s="308"/>
      <c r="H67" s="308"/>
      <c r="I67" s="70">
        <f>'GUJ2'!AB59</f>
        <v>0</v>
      </c>
      <c r="J67" s="308"/>
      <c r="K67" s="308"/>
      <c r="L67" s="70">
        <f t="shared" si="8"/>
        <v>0</v>
      </c>
      <c r="M67" s="69" t="str">
        <f t="shared" si="9"/>
        <v>E</v>
      </c>
      <c r="N67" s="70">
        <f>'M1'!AB59</f>
        <v>0</v>
      </c>
      <c r="O67" s="308"/>
      <c r="P67" s="308"/>
      <c r="Q67" s="70">
        <f>'M2'!AB59</f>
        <v>0</v>
      </c>
      <c r="R67" s="308"/>
      <c r="S67" s="308"/>
      <c r="T67" s="70">
        <f t="shared" si="10"/>
        <v>0</v>
      </c>
      <c r="U67" s="69" t="str">
        <f t="shared" si="11"/>
        <v>E</v>
      </c>
      <c r="V67" s="215"/>
      <c r="W67" s="70">
        <f>'SC1'!AB59</f>
        <v>0</v>
      </c>
      <c r="X67" s="308"/>
      <c r="Y67" s="308"/>
      <c r="Z67" s="70">
        <f>'SC2'!AB59</f>
        <v>0</v>
      </c>
      <c r="AA67" s="308"/>
      <c r="AB67" s="308"/>
      <c r="AC67" s="70">
        <f t="shared" si="12"/>
        <v>0</v>
      </c>
      <c r="AD67" s="69" t="str">
        <f t="shared" si="13"/>
        <v>E</v>
      </c>
      <c r="AE67" s="70">
        <f>'B2'!AU110</f>
        <v>0</v>
      </c>
      <c r="AF67" s="69" t="str">
        <f t="shared" si="19"/>
        <v>E</v>
      </c>
      <c r="AG67" s="70">
        <f t="shared" si="14"/>
        <v>0</v>
      </c>
      <c r="AH67" s="69" t="str">
        <f t="shared" si="15"/>
        <v>E</v>
      </c>
      <c r="AI67" s="70">
        <f>'2'!L54</f>
        <v>0</v>
      </c>
      <c r="AJ67" s="91">
        <f t="shared" si="16"/>
        <v>0</v>
      </c>
      <c r="AK67" s="289"/>
      <c r="AL67" s="302">
        <f>'2'!K54</f>
        <v>0</v>
      </c>
      <c r="AM67" s="302">
        <f>'2'!J54</f>
        <v>0</v>
      </c>
      <c r="AN67" s="303" t="str">
        <f>CONCATENATE('2'!C54,'2'!Q54,'2'!E54,'2'!Q54,'2'!F54)</f>
        <v xml:space="preserve">  </v>
      </c>
      <c r="AO67" s="304" t="str">
        <f>CONCATENATE('2'!C54,'2'!Q54,'2'!G54,'2'!Q54,'2'!E54)</f>
        <v xml:space="preserve">  </v>
      </c>
      <c r="AP67" s="305">
        <f>'2'!M54</f>
        <v>0</v>
      </c>
      <c r="AQ67" s="305">
        <f>'2'!N54</f>
        <v>0</v>
      </c>
      <c r="AR67" s="305">
        <f>'2'!O54</f>
        <v>0</v>
      </c>
      <c r="AS67" s="306" t="str">
        <f>'2'!P54</f>
        <v>-</v>
      </c>
      <c r="AT67" s="307">
        <f t="shared" si="20"/>
        <v>0</v>
      </c>
      <c r="AU67" s="307" t="str">
        <f t="shared" si="21"/>
        <v>E</v>
      </c>
      <c r="AV67" s="307">
        <f t="shared" si="22"/>
        <v>0</v>
      </c>
      <c r="AW67" s="307" t="str">
        <f t="shared" si="23"/>
        <v>E</v>
      </c>
      <c r="AX67" s="307">
        <f t="shared" si="24"/>
        <v>0</v>
      </c>
      <c r="AY67" s="307" t="str">
        <f t="shared" si="25"/>
        <v>E</v>
      </c>
      <c r="AZ67" s="301">
        <f>'B2'!AT110/2</f>
        <v>0</v>
      </c>
      <c r="BA67" s="301" t="str">
        <f t="shared" si="26"/>
        <v>E</v>
      </c>
      <c r="BB67" s="307">
        <f t="shared" si="17"/>
        <v>0</v>
      </c>
      <c r="BC67" s="301" t="str">
        <f t="shared" si="18"/>
        <v>E</v>
      </c>
      <c r="BD67" s="276"/>
      <c r="BE67" s="276"/>
      <c r="BF67" s="276"/>
      <c r="BG67" s="276"/>
      <c r="BH67" s="276"/>
      <c r="BI67" s="276"/>
      <c r="BJ67" s="276"/>
      <c r="BK67" s="276"/>
      <c r="BL67" s="276"/>
      <c r="BM67" s="276"/>
      <c r="BN67" s="276"/>
      <c r="BO67" s="276"/>
      <c r="BP67" s="276"/>
      <c r="BQ67" s="276"/>
      <c r="BR67" s="276"/>
      <c r="BS67" s="276"/>
      <c r="BT67" s="276"/>
      <c r="BU67" s="276"/>
      <c r="BV67" s="276"/>
      <c r="BW67" s="276"/>
      <c r="BX67" s="276"/>
      <c r="BY67" s="276"/>
      <c r="BZ67" s="276"/>
      <c r="CA67" s="276"/>
      <c r="CB67" s="276"/>
      <c r="CC67" s="276"/>
      <c r="CD67" s="276"/>
      <c r="CE67" s="276"/>
      <c r="CF67" s="276"/>
    </row>
    <row r="68" spans="2:84" s="97" customFormat="1" ht="24.95" customHeight="1">
      <c r="B68" s="69">
        <v>52</v>
      </c>
      <c r="C68" s="104" t="str">
        <f>CONCATENATE('2'!C55,'2'!Q55,'2'!D55,'2'!Q55,'2'!E55)</f>
        <v xml:space="preserve">  </v>
      </c>
      <c r="D68" s="94">
        <f>'2'!H55</f>
        <v>0</v>
      </c>
      <c r="E68" s="94">
        <f>'2'!I55</f>
        <v>0</v>
      </c>
      <c r="F68" s="70">
        <f>'GUJ1'!AB60</f>
        <v>0</v>
      </c>
      <c r="G68" s="308"/>
      <c r="H68" s="308"/>
      <c r="I68" s="70">
        <f>'GUJ2'!AB60</f>
        <v>0</v>
      </c>
      <c r="J68" s="308"/>
      <c r="K68" s="308"/>
      <c r="L68" s="70">
        <f t="shared" si="8"/>
        <v>0</v>
      </c>
      <c r="M68" s="69" t="str">
        <f t="shared" si="9"/>
        <v>E</v>
      </c>
      <c r="N68" s="70">
        <f>'M1'!AB60</f>
        <v>0</v>
      </c>
      <c r="O68" s="308"/>
      <c r="P68" s="308"/>
      <c r="Q68" s="70">
        <f>'M2'!AB60</f>
        <v>0</v>
      </c>
      <c r="R68" s="308"/>
      <c r="S68" s="308"/>
      <c r="T68" s="70">
        <f t="shared" si="10"/>
        <v>0</v>
      </c>
      <c r="U68" s="69" t="str">
        <f t="shared" si="11"/>
        <v>E</v>
      </c>
      <c r="V68" s="215"/>
      <c r="W68" s="70">
        <f>'SC1'!AB60</f>
        <v>0</v>
      </c>
      <c r="X68" s="308"/>
      <c r="Y68" s="308"/>
      <c r="Z68" s="70">
        <f>'SC2'!AB60</f>
        <v>0</v>
      </c>
      <c r="AA68" s="308"/>
      <c r="AB68" s="308"/>
      <c r="AC68" s="70">
        <f t="shared" si="12"/>
        <v>0</v>
      </c>
      <c r="AD68" s="69" t="str">
        <f t="shared" si="13"/>
        <v>E</v>
      </c>
      <c r="AE68" s="70">
        <f>'B2'!AU112</f>
        <v>0</v>
      </c>
      <c r="AF68" s="69" t="str">
        <f t="shared" si="19"/>
        <v>E</v>
      </c>
      <c r="AG68" s="70">
        <f t="shared" si="14"/>
        <v>0</v>
      </c>
      <c r="AH68" s="69" t="str">
        <f t="shared" si="15"/>
        <v>E</v>
      </c>
      <c r="AI68" s="70">
        <f>'2'!L55</f>
        <v>0</v>
      </c>
      <c r="AJ68" s="91">
        <f t="shared" si="16"/>
        <v>0</v>
      </c>
      <c r="AK68" s="289"/>
      <c r="AL68" s="302">
        <f>'2'!K55</f>
        <v>0</v>
      </c>
      <c r="AM68" s="302">
        <f>'2'!J55</f>
        <v>0</v>
      </c>
      <c r="AN68" s="303" t="str">
        <f>CONCATENATE('2'!C55,'2'!Q55,'2'!E55,'2'!Q55,'2'!F55)</f>
        <v xml:space="preserve">  </v>
      </c>
      <c r="AO68" s="304" t="str">
        <f>CONCATENATE('2'!C55,'2'!Q55,'2'!G55,'2'!Q55,'2'!E55)</f>
        <v xml:space="preserve">  </v>
      </c>
      <c r="AP68" s="305">
        <f>'2'!M55</f>
        <v>0</v>
      </c>
      <c r="AQ68" s="305">
        <f>'2'!N55</f>
        <v>0</v>
      </c>
      <c r="AR68" s="305">
        <f>'2'!O55</f>
        <v>0</v>
      </c>
      <c r="AS68" s="306" t="str">
        <f>'2'!P55</f>
        <v>-</v>
      </c>
      <c r="AT68" s="307">
        <f t="shared" si="20"/>
        <v>0</v>
      </c>
      <c r="AU68" s="307" t="str">
        <f t="shared" si="21"/>
        <v>E</v>
      </c>
      <c r="AV68" s="307">
        <f t="shared" si="22"/>
        <v>0</v>
      </c>
      <c r="AW68" s="307" t="str">
        <f t="shared" si="23"/>
        <v>E</v>
      </c>
      <c r="AX68" s="307">
        <f t="shared" si="24"/>
        <v>0</v>
      </c>
      <c r="AY68" s="307" t="str">
        <f t="shared" si="25"/>
        <v>E</v>
      </c>
      <c r="AZ68" s="301">
        <f>'B2'!AT112/2</f>
        <v>0</v>
      </c>
      <c r="BA68" s="301" t="str">
        <f t="shared" si="26"/>
        <v>E</v>
      </c>
      <c r="BB68" s="307">
        <f t="shared" si="17"/>
        <v>0</v>
      </c>
      <c r="BC68" s="301" t="str">
        <f t="shared" si="18"/>
        <v>E</v>
      </c>
      <c r="BD68" s="276"/>
      <c r="BE68" s="276"/>
      <c r="BF68" s="276"/>
      <c r="BG68" s="276"/>
      <c r="BH68" s="276"/>
      <c r="BI68" s="276"/>
      <c r="BJ68" s="276"/>
      <c r="BK68" s="276"/>
      <c r="BL68" s="276"/>
      <c r="BM68" s="276"/>
      <c r="BN68" s="276"/>
      <c r="BO68" s="276"/>
      <c r="BP68" s="276"/>
      <c r="BQ68" s="276"/>
      <c r="BR68" s="276"/>
      <c r="BS68" s="276"/>
      <c r="BT68" s="276"/>
      <c r="BU68" s="276"/>
      <c r="BV68" s="276"/>
      <c r="BW68" s="276"/>
      <c r="BX68" s="276"/>
      <c r="BY68" s="276"/>
      <c r="BZ68" s="276"/>
      <c r="CA68" s="276"/>
      <c r="CB68" s="276"/>
      <c r="CC68" s="276"/>
      <c r="CD68" s="276"/>
      <c r="CE68" s="276"/>
      <c r="CF68" s="276"/>
    </row>
    <row r="69" spans="2:84" s="97" customFormat="1" ht="24.95" customHeight="1">
      <c r="B69" s="69">
        <v>53</v>
      </c>
      <c r="C69" s="104" t="str">
        <f>CONCATENATE('2'!C56,'2'!Q56,'2'!D56,'2'!Q56,'2'!E56)</f>
        <v xml:space="preserve">  </v>
      </c>
      <c r="D69" s="94">
        <f>'2'!H56</f>
        <v>0</v>
      </c>
      <c r="E69" s="94">
        <f>'2'!I56</f>
        <v>0</v>
      </c>
      <c r="F69" s="70">
        <f>'GUJ1'!AB61</f>
        <v>0</v>
      </c>
      <c r="G69" s="308"/>
      <c r="H69" s="308"/>
      <c r="I69" s="70">
        <f>'GUJ2'!AB61</f>
        <v>0</v>
      </c>
      <c r="J69" s="308"/>
      <c r="K69" s="308"/>
      <c r="L69" s="70">
        <f t="shared" si="8"/>
        <v>0</v>
      </c>
      <c r="M69" s="69" t="str">
        <f t="shared" si="9"/>
        <v>E</v>
      </c>
      <c r="N69" s="70">
        <f>'M1'!AB61</f>
        <v>0</v>
      </c>
      <c r="O69" s="308"/>
      <c r="P69" s="308"/>
      <c r="Q69" s="70">
        <f>'M2'!AB61</f>
        <v>0</v>
      </c>
      <c r="R69" s="308"/>
      <c r="S69" s="308"/>
      <c r="T69" s="70">
        <f t="shared" si="10"/>
        <v>0</v>
      </c>
      <c r="U69" s="69" t="str">
        <f t="shared" si="11"/>
        <v>E</v>
      </c>
      <c r="V69" s="215"/>
      <c r="W69" s="70">
        <f>'SC1'!AB61</f>
        <v>0</v>
      </c>
      <c r="X69" s="308"/>
      <c r="Y69" s="308"/>
      <c r="Z69" s="70">
        <f>'SC2'!AB61</f>
        <v>0</v>
      </c>
      <c r="AA69" s="308"/>
      <c r="AB69" s="308"/>
      <c r="AC69" s="70">
        <f t="shared" si="12"/>
        <v>0</v>
      </c>
      <c r="AD69" s="69" t="str">
        <f t="shared" si="13"/>
        <v>E</v>
      </c>
      <c r="AE69" s="70">
        <f>'B2'!AU114</f>
        <v>0</v>
      </c>
      <c r="AF69" s="69" t="str">
        <f t="shared" si="19"/>
        <v>E</v>
      </c>
      <c r="AG69" s="70">
        <f t="shared" si="14"/>
        <v>0</v>
      </c>
      <c r="AH69" s="69" t="str">
        <f t="shared" si="15"/>
        <v>E</v>
      </c>
      <c r="AI69" s="70">
        <f>'2'!L56</f>
        <v>0</v>
      </c>
      <c r="AJ69" s="91">
        <f t="shared" si="16"/>
        <v>0</v>
      </c>
      <c r="AK69" s="289"/>
      <c r="AL69" s="302">
        <f>'2'!K56</f>
        <v>0</v>
      </c>
      <c r="AM69" s="302">
        <f>'2'!J56</f>
        <v>0</v>
      </c>
      <c r="AN69" s="303" t="str">
        <f>CONCATENATE('2'!C56,'2'!Q56,'2'!E56,'2'!Q56,'2'!F56)</f>
        <v xml:space="preserve">  </v>
      </c>
      <c r="AO69" s="304" t="str">
        <f>CONCATENATE('2'!C56,'2'!Q56,'2'!G56,'2'!Q56,'2'!E56)</f>
        <v xml:space="preserve">  </v>
      </c>
      <c r="AP69" s="305">
        <f>'2'!M56</f>
        <v>0</v>
      </c>
      <c r="AQ69" s="305">
        <f>'2'!N56</f>
        <v>0</v>
      </c>
      <c r="AR69" s="305">
        <f>'2'!O56</f>
        <v>0</v>
      </c>
      <c r="AS69" s="306" t="str">
        <f>'2'!P56</f>
        <v>-</v>
      </c>
      <c r="AT69" s="307">
        <f t="shared" si="20"/>
        <v>0</v>
      </c>
      <c r="AU69" s="307" t="str">
        <f t="shared" si="21"/>
        <v>E</v>
      </c>
      <c r="AV69" s="307">
        <f t="shared" si="22"/>
        <v>0</v>
      </c>
      <c r="AW69" s="307" t="str">
        <f t="shared" si="23"/>
        <v>E</v>
      </c>
      <c r="AX69" s="307">
        <f t="shared" si="24"/>
        <v>0</v>
      </c>
      <c r="AY69" s="307" t="str">
        <f t="shared" si="25"/>
        <v>E</v>
      </c>
      <c r="AZ69" s="301">
        <f>'B2'!AT114/2</f>
        <v>0</v>
      </c>
      <c r="BA69" s="301" t="str">
        <f t="shared" si="26"/>
        <v>E</v>
      </c>
      <c r="BB69" s="307">
        <f t="shared" si="17"/>
        <v>0</v>
      </c>
      <c r="BC69" s="301" t="str">
        <f t="shared" si="18"/>
        <v>E</v>
      </c>
      <c r="BD69" s="276"/>
      <c r="BE69" s="276"/>
      <c r="BF69" s="276"/>
      <c r="BG69" s="276"/>
      <c r="BH69" s="276"/>
      <c r="BI69" s="276"/>
      <c r="BJ69" s="276"/>
      <c r="BK69" s="276"/>
      <c r="BL69" s="276"/>
      <c r="BM69" s="276"/>
      <c r="BN69" s="276"/>
      <c r="BO69" s="276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</row>
    <row r="70" spans="2:84" s="97" customFormat="1" ht="24.95" customHeight="1">
      <c r="B70" s="69">
        <v>54</v>
      </c>
      <c r="C70" s="104" t="str">
        <f>CONCATENATE('2'!C57,'2'!Q57,'2'!D57,'2'!Q57,'2'!E57)</f>
        <v xml:space="preserve">  </v>
      </c>
      <c r="D70" s="94">
        <f>'2'!H57</f>
        <v>0</v>
      </c>
      <c r="E70" s="94">
        <f>'2'!I57</f>
        <v>0</v>
      </c>
      <c r="F70" s="70">
        <f>'GUJ1'!AB62</f>
        <v>0</v>
      </c>
      <c r="G70" s="308"/>
      <c r="H70" s="308"/>
      <c r="I70" s="70">
        <f>'GUJ2'!AB62</f>
        <v>0</v>
      </c>
      <c r="J70" s="308"/>
      <c r="K70" s="308"/>
      <c r="L70" s="70">
        <f t="shared" si="8"/>
        <v>0</v>
      </c>
      <c r="M70" s="69" t="str">
        <f t="shared" si="9"/>
        <v>E</v>
      </c>
      <c r="N70" s="70">
        <f>'M1'!AB62</f>
        <v>0</v>
      </c>
      <c r="O70" s="308"/>
      <c r="P70" s="308"/>
      <c r="Q70" s="70">
        <f>'M2'!AB62</f>
        <v>0</v>
      </c>
      <c r="R70" s="308"/>
      <c r="S70" s="308"/>
      <c r="T70" s="70">
        <f t="shared" si="10"/>
        <v>0</v>
      </c>
      <c r="U70" s="69" t="str">
        <f t="shared" si="11"/>
        <v>E</v>
      </c>
      <c r="V70" s="215"/>
      <c r="W70" s="70">
        <f>'SC1'!AB62</f>
        <v>0</v>
      </c>
      <c r="X70" s="308"/>
      <c r="Y70" s="308"/>
      <c r="Z70" s="70">
        <f>'SC2'!AB62</f>
        <v>0</v>
      </c>
      <c r="AA70" s="308"/>
      <c r="AB70" s="308"/>
      <c r="AC70" s="70">
        <f t="shared" si="12"/>
        <v>0</v>
      </c>
      <c r="AD70" s="69" t="str">
        <f t="shared" si="13"/>
        <v>E</v>
      </c>
      <c r="AE70" s="70">
        <f>'B2'!AU116</f>
        <v>0</v>
      </c>
      <c r="AF70" s="69" t="str">
        <f t="shared" si="19"/>
        <v>E</v>
      </c>
      <c r="AG70" s="70">
        <f t="shared" si="14"/>
        <v>0</v>
      </c>
      <c r="AH70" s="69" t="str">
        <f t="shared" si="15"/>
        <v>E</v>
      </c>
      <c r="AI70" s="70">
        <f>'2'!L57</f>
        <v>0</v>
      </c>
      <c r="AJ70" s="91">
        <f t="shared" si="16"/>
        <v>0</v>
      </c>
      <c r="AK70" s="289"/>
      <c r="AL70" s="302">
        <f>'2'!K57</f>
        <v>0</v>
      </c>
      <c r="AM70" s="302">
        <f>'2'!J57</f>
        <v>0</v>
      </c>
      <c r="AN70" s="303" t="str">
        <f>CONCATENATE('2'!C57,'2'!Q57,'2'!E57,'2'!Q57,'2'!F57)</f>
        <v xml:space="preserve">  </v>
      </c>
      <c r="AO70" s="304" t="str">
        <f>CONCATENATE('2'!C57,'2'!Q57,'2'!G57,'2'!Q57,'2'!E57)</f>
        <v xml:space="preserve">  </v>
      </c>
      <c r="AP70" s="305">
        <f>'2'!M57</f>
        <v>0</v>
      </c>
      <c r="AQ70" s="305">
        <f>'2'!N57</f>
        <v>0</v>
      </c>
      <c r="AR70" s="305">
        <f>'2'!O57</f>
        <v>0</v>
      </c>
      <c r="AS70" s="306" t="str">
        <f>'2'!P57</f>
        <v>-</v>
      </c>
      <c r="AT70" s="307">
        <f t="shared" si="20"/>
        <v>0</v>
      </c>
      <c r="AU70" s="307" t="str">
        <f t="shared" si="21"/>
        <v>E</v>
      </c>
      <c r="AV70" s="307">
        <f t="shared" si="22"/>
        <v>0</v>
      </c>
      <c r="AW70" s="307" t="str">
        <f t="shared" si="23"/>
        <v>E</v>
      </c>
      <c r="AX70" s="307">
        <f t="shared" si="24"/>
        <v>0</v>
      </c>
      <c r="AY70" s="307" t="str">
        <f t="shared" si="25"/>
        <v>E</v>
      </c>
      <c r="AZ70" s="301">
        <f>'B2'!AT116/2</f>
        <v>0</v>
      </c>
      <c r="BA70" s="301" t="str">
        <f t="shared" si="26"/>
        <v>E</v>
      </c>
      <c r="BB70" s="307">
        <f t="shared" si="17"/>
        <v>0</v>
      </c>
      <c r="BC70" s="301" t="str">
        <f t="shared" si="18"/>
        <v>E</v>
      </c>
      <c r="BD70" s="276"/>
      <c r="BE70" s="276"/>
      <c r="BF70" s="276"/>
      <c r="BG70" s="276"/>
      <c r="BH70" s="276"/>
      <c r="BI70" s="276"/>
      <c r="BJ70" s="276"/>
      <c r="BK70" s="276"/>
      <c r="BL70" s="276"/>
      <c r="BM70" s="276"/>
      <c r="BN70" s="276"/>
      <c r="BO70" s="276"/>
      <c r="BP70" s="276"/>
      <c r="BQ70" s="276"/>
      <c r="BR70" s="276"/>
      <c r="BS70" s="276"/>
      <c r="BT70" s="276"/>
      <c r="BU70" s="276"/>
      <c r="BV70" s="276"/>
      <c r="BW70" s="276"/>
      <c r="BX70" s="276"/>
      <c r="BY70" s="276"/>
      <c r="BZ70" s="276"/>
      <c r="CA70" s="276"/>
      <c r="CB70" s="276"/>
      <c r="CC70" s="276"/>
      <c r="CD70" s="276"/>
      <c r="CE70" s="276"/>
      <c r="CF70" s="276"/>
    </row>
    <row r="71" spans="2:84" s="97" customFormat="1" ht="24.95" customHeight="1">
      <c r="B71" s="69">
        <v>55</v>
      </c>
      <c r="C71" s="104" t="str">
        <f>CONCATENATE('2'!C58,'2'!Q58,'2'!D58,'2'!Q58,'2'!E58)</f>
        <v xml:space="preserve">  </v>
      </c>
      <c r="D71" s="94">
        <f>'2'!H58</f>
        <v>0</v>
      </c>
      <c r="E71" s="94">
        <f>'2'!I58</f>
        <v>0</v>
      </c>
      <c r="F71" s="70">
        <f>'GUJ1'!AB63</f>
        <v>0</v>
      </c>
      <c r="G71" s="308"/>
      <c r="H71" s="308"/>
      <c r="I71" s="70">
        <f>'GUJ2'!AB63</f>
        <v>0</v>
      </c>
      <c r="J71" s="308"/>
      <c r="K71" s="308"/>
      <c r="L71" s="70">
        <f t="shared" si="8"/>
        <v>0</v>
      </c>
      <c r="M71" s="69" t="str">
        <f t="shared" si="9"/>
        <v>E</v>
      </c>
      <c r="N71" s="70">
        <f>'M1'!AB63</f>
        <v>0</v>
      </c>
      <c r="O71" s="308"/>
      <c r="P71" s="308"/>
      <c r="Q71" s="70">
        <f>'M2'!AB63</f>
        <v>0</v>
      </c>
      <c r="R71" s="308"/>
      <c r="S71" s="308"/>
      <c r="T71" s="70">
        <f t="shared" si="10"/>
        <v>0</v>
      </c>
      <c r="U71" s="69" t="str">
        <f t="shared" si="11"/>
        <v>E</v>
      </c>
      <c r="V71" s="215"/>
      <c r="W71" s="70">
        <f>'SC1'!AB63</f>
        <v>0</v>
      </c>
      <c r="X71" s="308"/>
      <c r="Y71" s="308"/>
      <c r="Z71" s="70">
        <f>'SC2'!AB63</f>
        <v>0</v>
      </c>
      <c r="AA71" s="308"/>
      <c r="AB71" s="308"/>
      <c r="AC71" s="70">
        <f t="shared" si="12"/>
        <v>0</v>
      </c>
      <c r="AD71" s="69" t="str">
        <f t="shared" si="13"/>
        <v>E</v>
      </c>
      <c r="AE71" s="70">
        <f>'B2'!AU118</f>
        <v>0</v>
      </c>
      <c r="AF71" s="69" t="str">
        <f t="shared" si="19"/>
        <v>E</v>
      </c>
      <c r="AG71" s="70">
        <f t="shared" si="14"/>
        <v>0</v>
      </c>
      <c r="AH71" s="69" t="str">
        <f t="shared" si="15"/>
        <v>E</v>
      </c>
      <c r="AI71" s="70">
        <f>'2'!L58</f>
        <v>0</v>
      </c>
      <c r="AJ71" s="91">
        <f t="shared" si="16"/>
        <v>0</v>
      </c>
      <c r="AK71" s="289"/>
      <c r="AL71" s="302">
        <f>'2'!K58</f>
        <v>0</v>
      </c>
      <c r="AM71" s="302">
        <f>'2'!J58</f>
        <v>0</v>
      </c>
      <c r="AN71" s="303" t="str">
        <f>CONCATENATE('2'!C58,'2'!Q58,'2'!E58,'2'!Q58,'2'!F58)</f>
        <v xml:space="preserve">  </v>
      </c>
      <c r="AO71" s="304" t="str">
        <f>CONCATENATE('2'!C58,'2'!Q58,'2'!G58,'2'!Q58,'2'!E58)</f>
        <v xml:space="preserve">  </v>
      </c>
      <c r="AP71" s="305">
        <f>'2'!M58</f>
        <v>0</v>
      </c>
      <c r="AQ71" s="305">
        <f>'2'!N58</f>
        <v>0</v>
      </c>
      <c r="AR71" s="305">
        <f>'2'!O58</f>
        <v>0</v>
      </c>
      <c r="AS71" s="306" t="str">
        <f>'2'!P58</f>
        <v>-</v>
      </c>
      <c r="AT71" s="307">
        <f t="shared" si="20"/>
        <v>0</v>
      </c>
      <c r="AU71" s="307" t="str">
        <f t="shared" si="21"/>
        <v>E</v>
      </c>
      <c r="AV71" s="307">
        <f t="shared" si="22"/>
        <v>0</v>
      </c>
      <c r="AW71" s="307" t="str">
        <f t="shared" si="23"/>
        <v>E</v>
      </c>
      <c r="AX71" s="307">
        <f t="shared" si="24"/>
        <v>0</v>
      </c>
      <c r="AY71" s="307" t="str">
        <f t="shared" si="25"/>
        <v>E</v>
      </c>
      <c r="AZ71" s="301">
        <f>'B2'!AT118/2</f>
        <v>0</v>
      </c>
      <c r="BA71" s="301" t="str">
        <f t="shared" si="26"/>
        <v>E</v>
      </c>
      <c r="BB71" s="307">
        <f t="shared" si="17"/>
        <v>0</v>
      </c>
      <c r="BC71" s="301" t="str">
        <f t="shared" si="18"/>
        <v>E</v>
      </c>
      <c r="BD71" s="276"/>
      <c r="BE71" s="276"/>
      <c r="BF71" s="276"/>
      <c r="BG71" s="276"/>
      <c r="BH71" s="276"/>
      <c r="BI71" s="276"/>
      <c r="BJ71" s="276"/>
      <c r="BK71" s="276"/>
      <c r="BL71" s="276"/>
      <c r="BM71" s="276"/>
      <c r="BN71" s="276"/>
      <c r="BO71" s="276"/>
      <c r="BP71" s="276"/>
      <c r="BQ71" s="276"/>
      <c r="BR71" s="276"/>
      <c r="BS71" s="276"/>
      <c r="BT71" s="276"/>
      <c r="BU71" s="276"/>
      <c r="BV71" s="276"/>
      <c r="BW71" s="276"/>
      <c r="BX71" s="276"/>
      <c r="BY71" s="276"/>
      <c r="BZ71" s="276"/>
      <c r="CA71" s="276"/>
      <c r="CB71" s="276"/>
      <c r="CC71" s="276"/>
      <c r="CD71" s="276"/>
      <c r="CE71" s="276"/>
      <c r="CF71" s="276"/>
    </row>
    <row r="72" spans="2:84" s="97" customFormat="1" ht="24.95" customHeight="1">
      <c r="B72" s="69">
        <v>56</v>
      </c>
      <c r="C72" s="104" t="str">
        <f>CONCATENATE('2'!C59,'2'!Q59,'2'!D59,'2'!Q59,'2'!E59)</f>
        <v xml:space="preserve">  </v>
      </c>
      <c r="D72" s="94">
        <f>'2'!H59</f>
        <v>0</v>
      </c>
      <c r="E72" s="94">
        <f>'2'!I59</f>
        <v>0</v>
      </c>
      <c r="F72" s="70">
        <f>'GUJ1'!AB64</f>
        <v>0</v>
      </c>
      <c r="G72" s="308"/>
      <c r="H72" s="308"/>
      <c r="I72" s="70">
        <f>'GUJ2'!AB64</f>
        <v>0</v>
      </c>
      <c r="J72" s="308"/>
      <c r="K72" s="308"/>
      <c r="L72" s="70">
        <f t="shared" si="8"/>
        <v>0</v>
      </c>
      <c r="M72" s="69" t="str">
        <f t="shared" si="9"/>
        <v>E</v>
      </c>
      <c r="N72" s="70">
        <f>'M1'!AB64</f>
        <v>0</v>
      </c>
      <c r="O72" s="308"/>
      <c r="P72" s="308"/>
      <c r="Q72" s="70">
        <f>'M2'!AB64</f>
        <v>0</v>
      </c>
      <c r="R72" s="308"/>
      <c r="S72" s="308"/>
      <c r="T72" s="70">
        <f t="shared" si="10"/>
        <v>0</v>
      </c>
      <c r="U72" s="69" t="str">
        <f t="shared" si="11"/>
        <v>E</v>
      </c>
      <c r="V72" s="215"/>
      <c r="W72" s="70">
        <f>'SC1'!AB64</f>
        <v>0</v>
      </c>
      <c r="X72" s="308"/>
      <c r="Y72" s="308"/>
      <c r="Z72" s="70">
        <f>'SC2'!AB64</f>
        <v>0</v>
      </c>
      <c r="AA72" s="308"/>
      <c r="AB72" s="308"/>
      <c r="AC72" s="70">
        <f t="shared" si="12"/>
        <v>0</v>
      </c>
      <c r="AD72" s="69" t="str">
        <f t="shared" si="13"/>
        <v>E</v>
      </c>
      <c r="AE72" s="70">
        <f>'B2'!AU120</f>
        <v>0</v>
      </c>
      <c r="AF72" s="69" t="str">
        <f t="shared" si="19"/>
        <v>E</v>
      </c>
      <c r="AG72" s="70">
        <f t="shared" si="14"/>
        <v>0</v>
      </c>
      <c r="AH72" s="69" t="str">
        <f t="shared" si="15"/>
        <v>E</v>
      </c>
      <c r="AI72" s="70">
        <f>'2'!L59</f>
        <v>0</v>
      </c>
      <c r="AJ72" s="91">
        <f t="shared" si="16"/>
        <v>0</v>
      </c>
      <c r="AK72" s="289"/>
      <c r="AL72" s="302">
        <f>'2'!K59</f>
        <v>0</v>
      </c>
      <c r="AM72" s="302">
        <f>'2'!J59</f>
        <v>0</v>
      </c>
      <c r="AN72" s="303" t="str">
        <f>CONCATENATE('2'!C59,'2'!Q59,'2'!E59,'2'!Q59,'2'!F59)</f>
        <v xml:space="preserve">  </v>
      </c>
      <c r="AO72" s="304" t="str">
        <f>CONCATENATE('2'!C59,'2'!Q59,'2'!G59,'2'!Q59,'2'!E59)</f>
        <v xml:space="preserve">  </v>
      </c>
      <c r="AP72" s="305">
        <f>'2'!M59</f>
        <v>0</v>
      </c>
      <c r="AQ72" s="305">
        <f>'2'!N59</f>
        <v>0</v>
      </c>
      <c r="AR72" s="305">
        <f>'2'!O59</f>
        <v>0</v>
      </c>
      <c r="AS72" s="306" t="str">
        <f>'2'!P59</f>
        <v>-</v>
      </c>
      <c r="AT72" s="307">
        <f t="shared" si="20"/>
        <v>0</v>
      </c>
      <c r="AU72" s="307" t="str">
        <f t="shared" si="21"/>
        <v>E</v>
      </c>
      <c r="AV72" s="307">
        <f t="shared" si="22"/>
        <v>0</v>
      </c>
      <c r="AW72" s="307" t="str">
        <f t="shared" si="23"/>
        <v>E</v>
      </c>
      <c r="AX72" s="307">
        <f t="shared" si="24"/>
        <v>0</v>
      </c>
      <c r="AY72" s="307" t="str">
        <f t="shared" si="25"/>
        <v>E</v>
      </c>
      <c r="AZ72" s="301">
        <f>'B2'!AT120/2</f>
        <v>0</v>
      </c>
      <c r="BA72" s="301" t="str">
        <f t="shared" si="26"/>
        <v>E</v>
      </c>
      <c r="BB72" s="307">
        <f t="shared" si="17"/>
        <v>0</v>
      </c>
      <c r="BC72" s="301" t="str">
        <f t="shared" si="18"/>
        <v>E</v>
      </c>
      <c r="BD72" s="276"/>
      <c r="BE72" s="276"/>
      <c r="BF72" s="276"/>
      <c r="BG72" s="276"/>
      <c r="BH72" s="276"/>
      <c r="BI72" s="276"/>
      <c r="BJ72" s="276"/>
      <c r="BK72" s="276"/>
      <c r="BL72" s="276"/>
      <c r="BM72" s="276"/>
      <c r="BN72" s="276"/>
      <c r="BO72" s="276"/>
      <c r="BP72" s="276"/>
      <c r="BQ72" s="276"/>
      <c r="BR72" s="276"/>
      <c r="BS72" s="276"/>
      <c r="BT72" s="276"/>
      <c r="BU72" s="276"/>
      <c r="BV72" s="276"/>
      <c r="BW72" s="276"/>
      <c r="BX72" s="276"/>
      <c r="BY72" s="276"/>
      <c r="BZ72" s="276"/>
      <c r="CA72" s="276"/>
      <c r="CB72" s="276"/>
      <c r="CC72" s="276"/>
      <c r="CD72" s="276"/>
      <c r="CE72" s="276"/>
      <c r="CF72" s="276"/>
    </row>
    <row r="73" spans="2:84" s="97" customFormat="1" ht="24.95" customHeight="1">
      <c r="B73" s="69">
        <v>57</v>
      </c>
      <c r="C73" s="104" t="str">
        <f>CONCATENATE('2'!C60,'2'!Q60,'2'!D60,'2'!Q60,'2'!E60)</f>
        <v xml:space="preserve">  </v>
      </c>
      <c r="D73" s="94">
        <f>'2'!H60</f>
        <v>0</v>
      </c>
      <c r="E73" s="94">
        <f>'2'!I60</f>
        <v>0</v>
      </c>
      <c r="F73" s="70">
        <f>'GUJ1'!AB65</f>
        <v>0</v>
      </c>
      <c r="G73" s="308"/>
      <c r="H73" s="308"/>
      <c r="I73" s="70">
        <f>'GUJ2'!AB65</f>
        <v>0</v>
      </c>
      <c r="J73" s="308"/>
      <c r="K73" s="308"/>
      <c r="L73" s="70">
        <f t="shared" si="8"/>
        <v>0</v>
      </c>
      <c r="M73" s="69" t="str">
        <f t="shared" si="9"/>
        <v>E</v>
      </c>
      <c r="N73" s="70">
        <f>'M1'!AB65</f>
        <v>0</v>
      </c>
      <c r="O73" s="308"/>
      <c r="P73" s="308"/>
      <c r="Q73" s="70">
        <f>'M2'!AB65</f>
        <v>0</v>
      </c>
      <c r="R73" s="308"/>
      <c r="S73" s="308"/>
      <c r="T73" s="70">
        <f t="shared" si="10"/>
        <v>0</v>
      </c>
      <c r="U73" s="69" t="str">
        <f t="shared" si="11"/>
        <v>E</v>
      </c>
      <c r="V73" s="215"/>
      <c r="W73" s="70">
        <f>'SC1'!AB65</f>
        <v>0</v>
      </c>
      <c r="X73" s="308"/>
      <c r="Y73" s="308"/>
      <c r="Z73" s="70">
        <f>'SC2'!AB65</f>
        <v>0</v>
      </c>
      <c r="AA73" s="308"/>
      <c r="AB73" s="308"/>
      <c r="AC73" s="70">
        <f t="shared" si="12"/>
        <v>0</v>
      </c>
      <c r="AD73" s="69" t="str">
        <f t="shared" si="13"/>
        <v>E</v>
      </c>
      <c r="AE73" s="70">
        <f>'B2'!AU122</f>
        <v>0</v>
      </c>
      <c r="AF73" s="69" t="str">
        <f t="shared" si="19"/>
        <v>E</v>
      </c>
      <c r="AG73" s="70">
        <f t="shared" si="14"/>
        <v>0</v>
      </c>
      <c r="AH73" s="69" t="str">
        <f t="shared" si="15"/>
        <v>E</v>
      </c>
      <c r="AI73" s="70">
        <f>'2'!L60</f>
        <v>0</v>
      </c>
      <c r="AJ73" s="91">
        <f t="shared" si="16"/>
        <v>0</v>
      </c>
      <c r="AK73" s="289"/>
      <c r="AL73" s="302">
        <f>'2'!K60</f>
        <v>0</v>
      </c>
      <c r="AM73" s="302">
        <f>'2'!J60</f>
        <v>0</v>
      </c>
      <c r="AN73" s="303" t="str">
        <f>CONCATENATE('2'!C60,'2'!Q60,'2'!E60,'2'!Q60,'2'!F60)</f>
        <v xml:space="preserve">  </v>
      </c>
      <c r="AO73" s="304" t="str">
        <f>CONCATENATE('2'!C60,'2'!Q60,'2'!G60,'2'!Q60,'2'!E60)</f>
        <v xml:space="preserve">  </v>
      </c>
      <c r="AP73" s="305">
        <f>'2'!M60</f>
        <v>0</v>
      </c>
      <c r="AQ73" s="305">
        <f>'2'!N60</f>
        <v>0</v>
      </c>
      <c r="AR73" s="305">
        <f>'2'!O60</f>
        <v>0</v>
      </c>
      <c r="AS73" s="306" t="str">
        <f>'2'!P60</f>
        <v>-</v>
      </c>
      <c r="AT73" s="307">
        <f t="shared" si="20"/>
        <v>0</v>
      </c>
      <c r="AU73" s="307" t="str">
        <f t="shared" si="21"/>
        <v>E</v>
      </c>
      <c r="AV73" s="307">
        <f t="shared" si="22"/>
        <v>0</v>
      </c>
      <c r="AW73" s="307" t="str">
        <f t="shared" si="23"/>
        <v>E</v>
      </c>
      <c r="AX73" s="307">
        <f t="shared" si="24"/>
        <v>0</v>
      </c>
      <c r="AY73" s="307" t="str">
        <f t="shared" si="25"/>
        <v>E</v>
      </c>
      <c r="AZ73" s="301">
        <f>'B2'!AT122/2</f>
        <v>0</v>
      </c>
      <c r="BA73" s="301" t="str">
        <f t="shared" si="26"/>
        <v>E</v>
      </c>
      <c r="BB73" s="307">
        <f t="shared" si="17"/>
        <v>0</v>
      </c>
      <c r="BC73" s="301" t="str">
        <f t="shared" si="18"/>
        <v>E</v>
      </c>
      <c r="BD73" s="276"/>
      <c r="BE73" s="276"/>
      <c r="BF73" s="276"/>
      <c r="BG73" s="276"/>
      <c r="BH73" s="276"/>
      <c r="BI73" s="276"/>
      <c r="BJ73" s="276"/>
      <c r="BK73" s="276"/>
      <c r="BL73" s="276"/>
      <c r="BM73" s="276"/>
      <c r="BN73" s="276"/>
      <c r="BO73" s="276"/>
      <c r="BP73" s="276"/>
      <c r="BQ73" s="276"/>
      <c r="BR73" s="276"/>
      <c r="BS73" s="276"/>
      <c r="BT73" s="276"/>
      <c r="BU73" s="276"/>
      <c r="BV73" s="276"/>
      <c r="BW73" s="276"/>
      <c r="BX73" s="276"/>
      <c r="BY73" s="276"/>
      <c r="BZ73" s="276"/>
      <c r="CA73" s="276"/>
      <c r="CB73" s="276"/>
      <c r="CC73" s="276"/>
      <c r="CD73" s="276"/>
      <c r="CE73" s="276"/>
      <c r="CF73" s="276"/>
    </row>
    <row r="74" spans="2:84" s="97" customFormat="1" ht="24.95" customHeight="1">
      <c r="B74" s="69">
        <v>58</v>
      </c>
      <c r="C74" s="104" t="str">
        <f>CONCATENATE('2'!C61,'2'!Q61,'2'!D61,'2'!Q61,'2'!E61)</f>
        <v xml:space="preserve">  </v>
      </c>
      <c r="D74" s="94">
        <f>'2'!H61</f>
        <v>0</v>
      </c>
      <c r="E74" s="94">
        <f>'2'!I61</f>
        <v>0</v>
      </c>
      <c r="F74" s="70">
        <f>'GUJ1'!AB66</f>
        <v>0</v>
      </c>
      <c r="G74" s="308"/>
      <c r="H74" s="308"/>
      <c r="I74" s="70">
        <f>'GUJ2'!AB66</f>
        <v>0</v>
      </c>
      <c r="J74" s="308"/>
      <c r="K74" s="308"/>
      <c r="L74" s="70">
        <f t="shared" si="8"/>
        <v>0</v>
      </c>
      <c r="M74" s="69" t="str">
        <f t="shared" si="9"/>
        <v>E</v>
      </c>
      <c r="N74" s="70">
        <f>'M1'!AB66</f>
        <v>0</v>
      </c>
      <c r="O74" s="308"/>
      <c r="P74" s="308"/>
      <c r="Q74" s="70">
        <f>'M2'!AB66</f>
        <v>0</v>
      </c>
      <c r="R74" s="308"/>
      <c r="S74" s="308"/>
      <c r="T74" s="70">
        <f t="shared" si="10"/>
        <v>0</v>
      </c>
      <c r="U74" s="69" t="str">
        <f t="shared" si="11"/>
        <v>E</v>
      </c>
      <c r="V74" s="215"/>
      <c r="W74" s="70">
        <f>'SC1'!AB66</f>
        <v>0</v>
      </c>
      <c r="X74" s="308"/>
      <c r="Y74" s="308"/>
      <c r="Z74" s="70">
        <f>'SC2'!AB66</f>
        <v>0</v>
      </c>
      <c r="AA74" s="308"/>
      <c r="AB74" s="308"/>
      <c r="AC74" s="70">
        <f t="shared" si="12"/>
        <v>0</v>
      </c>
      <c r="AD74" s="69" t="str">
        <f t="shared" si="13"/>
        <v>E</v>
      </c>
      <c r="AE74" s="70">
        <f>'B2'!AU124</f>
        <v>0</v>
      </c>
      <c r="AF74" s="69" t="str">
        <f t="shared" si="19"/>
        <v>E</v>
      </c>
      <c r="AG74" s="70">
        <f t="shared" si="14"/>
        <v>0</v>
      </c>
      <c r="AH74" s="69" t="str">
        <f t="shared" si="15"/>
        <v>E</v>
      </c>
      <c r="AI74" s="70">
        <f>'2'!L61</f>
        <v>0</v>
      </c>
      <c r="AJ74" s="91">
        <f t="shared" si="16"/>
        <v>0</v>
      </c>
      <c r="AK74" s="289"/>
      <c r="AL74" s="302">
        <f>'2'!K61</f>
        <v>0</v>
      </c>
      <c r="AM74" s="302">
        <f>'2'!J61</f>
        <v>0</v>
      </c>
      <c r="AN74" s="303" t="str">
        <f>CONCATENATE('2'!C61,'2'!Q61,'2'!E61,'2'!Q61,'2'!F61)</f>
        <v xml:space="preserve">  </v>
      </c>
      <c r="AO74" s="304" t="str">
        <f>CONCATENATE('2'!C61,'2'!Q61,'2'!G61,'2'!Q61,'2'!E61)</f>
        <v xml:space="preserve">  </v>
      </c>
      <c r="AP74" s="305">
        <f>'2'!M61</f>
        <v>0</v>
      </c>
      <c r="AQ74" s="305">
        <f>'2'!N61</f>
        <v>0</v>
      </c>
      <c r="AR74" s="305">
        <f>'2'!O61</f>
        <v>0</v>
      </c>
      <c r="AS74" s="306" t="str">
        <f>'2'!P61</f>
        <v>-</v>
      </c>
      <c r="AT74" s="307">
        <f t="shared" si="20"/>
        <v>0</v>
      </c>
      <c r="AU74" s="307" t="str">
        <f t="shared" si="21"/>
        <v>E</v>
      </c>
      <c r="AV74" s="307">
        <f t="shared" si="22"/>
        <v>0</v>
      </c>
      <c r="AW74" s="307" t="str">
        <f t="shared" si="23"/>
        <v>E</v>
      </c>
      <c r="AX74" s="307">
        <f t="shared" si="24"/>
        <v>0</v>
      </c>
      <c r="AY74" s="307" t="str">
        <f t="shared" si="25"/>
        <v>E</v>
      </c>
      <c r="AZ74" s="301">
        <f>'B2'!AT124/2</f>
        <v>0</v>
      </c>
      <c r="BA74" s="301" t="str">
        <f t="shared" si="26"/>
        <v>E</v>
      </c>
      <c r="BB74" s="307">
        <f t="shared" si="17"/>
        <v>0</v>
      </c>
      <c r="BC74" s="301" t="str">
        <f t="shared" si="18"/>
        <v>E</v>
      </c>
      <c r="BD74" s="276"/>
      <c r="BE74" s="276"/>
      <c r="BF74" s="276"/>
      <c r="BG74" s="276"/>
      <c r="BH74" s="276"/>
      <c r="BI74" s="276"/>
      <c r="BJ74" s="276"/>
      <c r="BK74" s="276"/>
      <c r="BL74" s="276"/>
      <c r="BM74" s="276"/>
      <c r="BN74" s="276"/>
      <c r="BO74" s="276"/>
      <c r="BP74" s="276"/>
      <c r="BQ74" s="276"/>
      <c r="BR74" s="276"/>
      <c r="BS74" s="276"/>
      <c r="BT74" s="276"/>
      <c r="BU74" s="276"/>
      <c r="BV74" s="276"/>
      <c r="BW74" s="276"/>
      <c r="BX74" s="276"/>
      <c r="BY74" s="276"/>
      <c r="BZ74" s="276"/>
      <c r="CA74" s="276"/>
      <c r="CB74" s="276"/>
      <c r="CC74" s="276"/>
      <c r="CD74" s="276"/>
      <c r="CE74" s="276"/>
      <c r="CF74" s="276"/>
    </row>
    <row r="75" spans="2:84" s="97" customFormat="1" ht="24.95" customHeight="1">
      <c r="B75" s="69">
        <v>59</v>
      </c>
      <c r="C75" s="104" t="str">
        <f>CONCATENATE('2'!C62,'2'!Q62,'2'!D62,'2'!Q62,'2'!E62)</f>
        <v xml:space="preserve">  </v>
      </c>
      <c r="D75" s="94">
        <f>'2'!H62</f>
        <v>0</v>
      </c>
      <c r="E75" s="94">
        <f>'2'!I62</f>
        <v>0</v>
      </c>
      <c r="F75" s="70">
        <f>'GUJ1'!AB67</f>
        <v>0</v>
      </c>
      <c r="G75" s="308"/>
      <c r="H75" s="308"/>
      <c r="I75" s="70">
        <f>'GUJ2'!AB67</f>
        <v>0</v>
      </c>
      <c r="J75" s="308"/>
      <c r="K75" s="308"/>
      <c r="L75" s="70">
        <f t="shared" si="8"/>
        <v>0</v>
      </c>
      <c r="M75" s="69" t="str">
        <f t="shared" si="9"/>
        <v>E</v>
      </c>
      <c r="N75" s="70">
        <f>'M1'!AB67</f>
        <v>0</v>
      </c>
      <c r="O75" s="308"/>
      <c r="P75" s="308"/>
      <c r="Q75" s="70">
        <f>'M2'!AB67</f>
        <v>0</v>
      </c>
      <c r="R75" s="308"/>
      <c r="S75" s="308"/>
      <c r="T75" s="70">
        <f t="shared" si="10"/>
        <v>0</v>
      </c>
      <c r="U75" s="69" t="str">
        <f t="shared" si="11"/>
        <v>E</v>
      </c>
      <c r="V75" s="215"/>
      <c r="W75" s="70">
        <f>'SC1'!AB67</f>
        <v>0</v>
      </c>
      <c r="X75" s="308"/>
      <c r="Y75" s="308"/>
      <c r="Z75" s="70">
        <f>'SC2'!AB67</f>
        <v>0</v>
      </c>
      <c r="AA75" s="308"/>
      <c r="AB75" s="308"/>
      <c r="AC75" s="70">
        <f t="shared" si="12"/>
        <v>0</v>
      </c>
      <c r="AD75" s="69" t="str">
        <f t="shared" si="13"/>
        <v>E</v>
      </c>
      <c r="AE75" s="70">
        <f>'B2'!AU126</f>
        <v>0</v>
      </c>
      <c r="AF75" s="69" t="str">
        <f t="shared" si="19"/>
        <v>E</v>
      </c>
      <c r="AG75" s="70">
        <f t="shared" si="14"/>
        <v>0</v>
      </c>
      <c r="AH75" s="69" t="str">
        <f t="shared" si="15"/>
        <v>E</v>
      </c>
      <c r="AI75" s="70">
        <f>'2'!L62</f>
        <v>0</v>
      </c>
      <c r="AJ75" s="91">
        <f t="shared" si="16"/>
        <v>0</v>
      </c>
      <c r="AK75" s="289"/>
      <c r="AL75" s="302">
        <f>'2'!K62</f>
        <v>0</v>
      </c>
      <c r="AM75" s="302">
        <f>'2'!J62</f>
        <v>0</v>
      </c>
      <c r="AN75" s="303" t="str">
        <f>CONCATENATE('2'!C62,'2'!Q62,'2'!E62,'2'!Q62,'2'!F62)</f>
        <v xml:space="preserve">  </v>
      </c>
      <c r="AO75" s="304" t="str">
        <f>CONCATENATE('2'!C62,'2'!Q62,'2'!G62,'2'!Q62,'2'!E62)</f>
        <v xml:space="preserve">  </v>
      </c>
      <c r="AP75" s="305">
        <f>'2'!M62</f>
        <v>0</v>
      </c>
      <c r="AQ75" s="305">
        <f>'2'!N62</f>
        <v>0</v>
      </c>
      <c r="AR75" s="305">
        <f>'2'!O62</f>
        <v>0</v>
      </c>
      <c r="AS75" s="306" t="str">
        <f>'2'!P62</f>
        <v>-</v>
      </c>
      <c r="AT75" s="307">
        <f t="shared" si="20"/>
        <v>0</v>
      </c>
      <c r="AU75" s="307" t="str">
        <f t="shared" si="21"/>
        <v>E</v>
      </c>
      <c r="AV75" s="307">
        <f t="shared" si="22"/>
        <v>0</v>
      </c>
      <c r="AW75" s="307" t="str">
        <f t="shared" si="23"/>
        <v>E</v>
      </c>
      <c r="AX75" s="307">
        <f t="shared" si="24"/>
        <v>0</v>
      </c>
      <c r="AY75" s="307" t="str">
        <f t="shared" si="25"/>
        <v>E</v>
      </c>
      <c r="AZ75" s="301">
        <f>'B2'!AT126/2</f>
        <v>0</v>
      </c>
      <c r="BA75" s="301" t="str">
        <f t="shared" si="26"/>
        <v>E</v>
      </c>
      <c r="BB75" s="307">
        <f t="shared" si="17"/>
        <v>0</v>
      </c>
      <c r="BC75" s="301" t="str">
        <f t="shared" si="18"/>
        <v>E</v>
      </c>
      <c r="BD75" s="276"/>
      <c r="BE75" s="276"/>
      <c r="BF75" s="276"/>
      <c r="BG75" s="276"/>
      <c r="BH75" s="276"/>
      <c r="BI75" s="276"/>
      <c r="BJ75" s="276"/>
      <c r="BK75" s="276"/>
      <c r="BL75" s="276"/>
      <c r="BM75" s="276"/>
      <c r="BN75" s="276"/>
      <c r="BO75" s="276"/>
      <c r="BP75" s="276"/>
      <c r="BQ75" s="276"/>
      <c r="BR75" s="276"/>
      <c r="BS75" s="276"/>
      <c r="BT75" s="276"/>
      <c r="BU75" s="276"/>
      <c r="BV75" s="276"/>
      <c r="BW75" s="276"/>
      <c r="BX75" s="276"/>
      <c r="BY75" s="276"/>
      <c r="BZ75" s="276"/>
      <c r="CA75" s="276"/>
      <c r="CB75" s="276"/>
      <c r="CC75" s="276"/>
      <c r="CD75" s="276"/>
      <c r="CE75" s="276"/>
      <c r="CF75" s="276"/>
    </row>
    <row r="76" spans="2:84" s="97" customFormat="1" ht="24.95" customHeight="1">
      <c r="B76" s="69">
        <v>60</v>
      </c>
      <c r="C76" s="104" t="str">
        <f>CONCATENATE('2'!C63,'2'!Q63,'2'!D63,'2'!Q63,'2'!E63)</f>
        <v xml:space="preserve">  </v>
      </c>
      <c r="D76" s="94">
        <f>'2'!H63</f>
        <v>0</v>
      </c>
      <c r="E76" s="94">
        <f>'2'!I63</f>
        <v>0</v>
      </c>
      <c r="F76" s="70">
        <f>'GUJ1'!AB68</f>
        <v>0</v>
      </c>
      <c r="G76" s="308"/>
      <c r="H76" s="308"/>
      <c r="I76" s="70">
        <f>'GUJ2'!AB68</f>
        <v>0</v>
      </c>
      <c r="J76" s="308"/>
      <c r="K76" s="308"/>
      <c r="L76" s="70">
        <f t="shared" si="8"/>
        <v>0</v>
      </c>
      <c r="M76" s="69" t="str">
        <f t="shared" si="9"/>
        <v>E</v>
      </c>
      <c r="N76" s="70">
        <f>'M1'!AB68</f>
        <v>0</v>
      </c>
      <c r="O76" s="308"/>
      <c r="P76" s="308"/>
      <c r="Q76" s="70">
        <f>'M2'!AB68</f>
        <v>0</v>
      </c>
      <c r="R76" s="308"/>
      <c r="S76" s="308"/>
      <c r="T76" s="70">
        <f t="shared" si="10"/>
        <v>0</v>
      </c>
      <c r="U76" s="69" t="str">
        <f t="shared" si="11"/>
        <v>E</v>
      </c>
      <c r="V76" s="215"/>
      <c r="W76" s="70">
        <f>'SC1'!AB68</f>
        <v>0</v>
      </c>
      <c r="X76" s="308"/>
      <c r="Y76" s="308"/>
      <c r="Z76" s="70">
        <f>'SC2'!AB68</f>
        <v>0</v>
      </c>
      <c r="AA76" s="308"/>
      <c r="AB76" s="308"/>
      <c r="AC76" s="70">
        <f t="shared" si="12"/>
        <v>0</v>
      </c>
      <c r="AD76" s="69" t="str">
        <f t="shared" si="13"/>
        <v>E</v>
      </c>
      <c r="AE76" s="70">
        <f>'B2'!AU128</f>
        <v>0</v>
      </c>
      <c r="AF76" s="69" t="str">
        <f t="shared" si="19"/>
        <v>E</v>
      </c>
      <c r="AG76" s="70">
        <f t="shared" si="14"/>
        <v>0</v>
      </c>
      <c r="AH76" s="69" t="str">
        <f t="shared" si="15"/>
        <v>E</v>
      </c>
      <c r="AI76" s="70">
        <f>'2'!L63</f>
        <v>0</v>
      </c>
      <c r="AJ76" s="91">
        <f t="shared" si="16"/>
        <v>0</v>
      </c>
      <c r="AK76" s="289"/>
      <c r="AL76" s="302">
        <f>'2'!K63</f>
        <v>0</v>
      </c>
      <c r="AM76" s="302">
        <f>'2'!J63</f>
        <v>0</v>
      </c>
      <c r="AN76" s="303" t="str">
        <f>CONCATENATE('2'!C63,'2'!Q63,'2'!E63,'2'!Q63,'2'!F63)</f>
        <v xml:space="preserve">  </v>
      </c>
      <c r="AO76" s="304" t="str">
        <f>CONCATENATE('2'!C63,'2'!Q63,'2'!G63,'2'!Q63,'2'!E63)</f>
        <v xml:space="preserve">  </v>
      </c>
      <c r="AP76" s="305">
        <f>'2'!M63</f>
        <v>0</v>
      </c>
      <c r="AQ76" s="305">
        <f>'2'!N63</f>
        <v>0</v>
      </c>
      <c r="AR76" s="305">
        <f>'2'!O63</f>
        <v>0</v>
      </c>
      <c r="AS76" s="306" t="str">
        <f>'2'!P63</f>
        <v>-</v>
      </c>
      <c r="AT76" s="307">
        <f t="shared" si="20"/>
        <v>0</v>
      </c>
      <c r="AU76" s="307" t="str">
        <f t="shared" si="21"/>
        <v>E</v>
      </c>
      <c r="AV76" s="307">
        <f t="shared" si="22"/>
        <v>0</v>
      </c>
      <c r="AW76" s="307" t="str">
        <f t="shared" si="23"/>
        <v>E</v>
      </c>
      <c r="AX76" s="307">
        <f t="shared" si="24"/>
        <v>0</v>
      </c>
      <c r="AY76" s="307" t="str">
        <f t="shared" si="25"/>
        <v>E</v>
      </c>
      <c r="AZ76" s="301">
        <f>'B2'!AT128/2</f>
        <v>0</v>
      </c>
      <c r="BA76" s="301" t="str">
        <f t="shared" si="26"/>
        <v>E</v>
      </c>
      <c r="BB76" s="307">
        <f t="shared" si="17"/>
        <v>0</v>
      </c>
      <c r="BC76" s="301" t="str">
        <f t="shared" si="18"/>
        <v>E</v>
      </c>
      <c r="BD76" s="276"/>
      <c r="BE76" s="276"/>
      <c r="BF76" s="276"/>
      <c r="BG76" s="276"/>
      <c r="BH76" s="276"/>
      <c r="BI76" s="276"/>
      <c r="BJ76" s="276"/>
      <c r="BK76" s="276"/>
      <c r="BL76" s="276"/>
      <c r="BM76" s="276"/>
      <c r="BN76" s="276"/>
      <c r="BO76" s="276"/>
      <c r="BP76" s="276"/>
      <c r="BQ76" s="276"/>
      <c r="BR76" s="276"/>
      <c r="BS76" s="276"/>
      <c r="BT76" s="276"/>
      <c r="BU76" s="276"/>
      <c r="BV76" s="276"/>
      <c r="BW76" s="276"/>
      <c r="BX76" s="276"/>
      <c r="BY76" s="276"/>
      <c r="BZ76" s="276"/>
      <c r="CA76" s="276"/>
      <c r="CB76" s="276"/>
      <c r="CC76" s="276"/>
      <c r="CD76" s="276"/>
      <c r="CE76" s="276"/>
      <c r="CF76" s="276"/>
    </row>
    <row r="77" spans="2:84" s="97" customFormat="1" ht="24.95" customHeight="1">
      <c r="B77" s="69">
        <v>61</v>
      </c>
      <c r="C77" s="104" t="str">
        <f>CONCATENATE('2'!C64,'2'!Q64,'2'!D64,'2'!Q64,'2'!E64)</f>
        <v xml:space="preserve">  </v>
      </c>
      <c r="D77" s="94">
        <f>'2'!H64</f>
        <v>0</v>
      </c>
      <c r="E77" s="94">
        <f>'2'!I64</f>
        <v>0</v>
      </c>
      <c r="F77" s="70">
        <f>'GUJ1'!AB69</f>
        <v>0</v>
      </c>
      <c r="G77" s="308"/>
      <c r="H77" s="308"/>
      <c r="I77" s="70">
        <f>'GUJ2'!AB69</f>
        <v>0</v>
      </c>
      <c r="J77" s="308"/>
      <c r="K77" s="308"/>
      <c r="L77" s="70">
        <f t="shared" si="8"/>
        <v>0</v>
      </c>
      <c r="M77" s="69" t="str">
        <f t="shared" si="9"/>
        <v>E</v>
      </c>
      <c r="N77" s="70">
        <f>'M1'!AB69</f>
        <v>0</v>
      </c>
      <c r="O77" s="308"/>
      <c r="P77" s="308"/>
      <c r="Q77" s="70">
        <f>'M2'!AB69</f>
        <v>0</v>
      </c>
      <c r="R77" s="308"/>
      <c r="S77" s="308"/>
      <c r="T77" s="70">
        <f t="shared" si="10"/>
        <v>0</v>
      </c>
      <c r="U77" s="69" t="str">
        <f t="shared" si="11"/>
        <v>E</v>
      </c>
      <c r="V77" s="215"/>
      <c r="W77" s="70">
        <f>'SC1'!AB69</f>
        <v>0</v>
      </c>
      <c r="X77" s="308"/>
      <c r="Y77" s="308"/>
      <c r="Z77" s="70">
        <f>'SC2'!AB69</f>
        <v>0</v>
      </c>
      <c r="AA77" s="308"/>
      <c r="AB77" s="308"/>
      <c r="AC77" s="70">
        <f t="shared" si="12"/>
        <v>0</v>
      </c>
      <c r="AD77" s="69" t="str">
        <f t="shared" si="13"/>
        <v>E</v>
      </c>
      <c r="AE77" s="70">
        <f>'B2'!AU130</f>
        <v>0</v>
      </c>
      <c r="AF77" s="69" t="str">
        <f t="shared" si="19"/>
        <v>E</v>
      </c>
      <c r="AG77" s="70">
        <f t="shared" si="14"/>
        <v>0</v>
      </c>
      <c r="AH77" s="69" t="str">
        <f t="shared" si="15"/>
        <v>E</v>
      </c>
      <c r="AI77" s="70">
        <f>'2'!L64</f>
        <v>0</v>
      </c>
      <c r="AJ77" s="91">
        <f t="shared" si="16"/>
        <v>0</v>
      </c>
      <c r="AK77" s="289"/>
      <c r="AL77" s="302">
        <f>'2'!K64</f>
        <v>0</v>
      </c>
      <c r="AM77" s="302">
        <f>'2'!J64</f>
        <v>0</v>
      </c>
      <c r="AN77" s="303" t="str">
        <f>CONCATENATE('2'!C64,'2'!Q64,'2'!E64,'2'!Q64,'2'!F64)</f>
        <v xml:space="preserve">  </v>
      </c>
      <c r="AO77" s="304" t="str">
        <f>CONCATENATE('2'!C64,'2'!Q64,'2'!G64,'2'!Q64,'2'!E64)</f>
        <v xml:space="preserve">  </v>
      </c>
      <c r="AP77" s="305">
        <f>'2'!M64</f>
        <v>0</v>
      </c>
      <c r="AQ77" s="305">
        <f>'2'!N64</f>
        <v>0</v>
      </c>
      <c r="AR77" s="305">
        <f>'2'!O64</f>
        <v>0</v>
      </c>
      <c r="AS77" s="306" t="str">
        <f>'2'!P64</f>
        <v>-</v>
      </c>
      <c r="AT77" s="307">
        <f t="shared" si="20"/>
        <v>0</v>
      </c>
      <c r="AU77" s="307" t="str">
        <f t="shared" si="21"/>
        <v>E</v>
      </c>
      <c r="AV77" s="307">
        <f t="shared" si="22"/>
        <v>0</v>
      </c>
      <c r="AW77" s="307" t="str">
        <f t="shared" si="23"/>
        <v>E</v>
      </c>
      <c r="AX77" s="307">
        <f t="shared" si="24"/>
        <v>0</v>
      </c>
      <c r="AY77" s="307" t="str">
        <f t="shared" si="25"/>
        <v>E</v>
      </c>
      <c r="AZ77" s="301">
        <f>'B2'!AT130/2</f>
        <v>0</v>
      </c>
      <c r="BA77" s="301" t="str">
        <f t="shared" si="26"/>
        <v>E</v>
      </c>
      <c r="BB77" s="307">
        <f t="shared" si="17"/>
        <v>0</v>
      </c>
      <c r="BC77" s="301" t="str">
        <f t="shared" si="18"/>
        <v>E</v>
      </c>
      <c r="BD77" s="276"/>
      <c r="BE77" s="276"/>
      <c r="BF77" s="276"/>
      <c r="BG77" s="276"/>
      <c r="BH77" s="276"/>
      <c r="BI77" s="276"/>
      <c r="BJ77" s="276"/>
      <c r="BK77" s="276"/>
      <c r="BL77" s="276"/>
      <c r="BM77" s="276"/>
      <c r="BN77" s="276"/>
      <c r="BO77" s="276"/>
      <c r="BP77" s="276"/>
      <c r="BQ77" s="276"/>
      <c r="BR77" s="276"/>
      <c r="BS77" s="276"/>
      <c r="BT77" s="276"/>
      <c r="BU77" s="276"/>
      <c r="BV77" s="276"/>
      <c r="BW77" s="276"/>
      <c r="BX77" s="276"/>
      <c r="BY77" s="276"/>
      <c r="BZ77" s="276"/>
      <c r="CA77" s="276"/>
      <c r="CB77" s="276"/>
      <c r="CC77" s="276"/>
      <c r="CD77" s="276"/>
      <c r="CE77" s="276"/>
      <c r="CF77" s="276"/>
    </row>
    <row r="78" spans="2:84" s="97" customFormat="1" ht="24.95" customHeight="1">
      <c r="B78" s="69">
        <v>62</v>
      </c>
      <c r="C78" s="104" t="str">
        <f>CONCATENATE('2'!C65,'2'!Q65,'2'!D65,'2'!Q65,'2'!E65)</f>
        <v xml:space="preserve">  </v>
      </c>
      <c r="D78" s="94">
        <f>'2'!H65</f>
        <v>0</v>
      </c>
      <c r="E78" s="94">
        <f>'2'!I65</f>
        <v>0</v>
      </c>
      <c r="F78" s="70">
        <f>'GUJ1'!AB70</f>
        <v>0</v>
      </c>
      <c r="G78" s="308"/>
      <c r="H78" s="308"/>
      <c r="I78" s="70">
        <f>'GUJ2'!AB70</f>
        <v>0</v>
      </c>
      <c r="J78" s="308"/>
      <c r="K78" s="308"/>
      <c r="L78" s="70">
        <f t="shared" si="8"/>
        <v>0</v>
      </c>
      <c r="M78" s="69" t="str">
        <f t="shared" si="9"/>
        <v>E</v>
      </c>
      <c r="N78" s="70">
        <f>'M1'!AB70</f>
        <v>0</v>
      </c>
      <c r="O78" s="308"/>
      <c r="P78" s="308"/>
      <c r="Q78" s="70">
        <f>'M2'!AB70</f>
        <v>0</v>
      </c>
      <c r="R78" s="308"/>
      <c r="S78" s="308"/>
      <c r="T78" s="70">
        <f t="shared" si="10"/>
        <v>0</v>
      </c>
      <c r="U78" s="69" t="str">
        <f t="shared" si="11"/>
        <v>E</v>
      </c>
      <c r="V78" s="215"/>
      <c r="W78" s="70">
        <f>'SC1'!AB70</f>
        <v>0</v>
      </c>
      <c r="X78" s="308"/>
      <c r="Y78" s="308"/>
      <c r="Z78" s="70">
        <f>'SC2'!AB70</f>
        <v>0</v>
      </c>
      <c r="AA78" s="308"/>
      <c r="AB78" s="308"/>
      <c r="AC78" s="70">
        <f t="shared" si="12"/>
        <v>0</v>
      </c>
      <c r="AD78" s="69" t="str">
        <f t="shared" si="13"/>
        <v>E</v>
      </c>
      <c r="AE78" s="70">
        <f>'B2'!AU132</f>
        <v>0</v>
      </c>
      <c r="AF78" s="69" t="str">
        <f t="shared" si="19"/>
        <v>E</v>
      </c>
      <c r="AG78" s="70">
        <f t="shared" si="14"/>
        <v>0</v>
      </c>
      <c r="AH78" s="69" t="str">
        <f t="shared" si="15"/>
        <v>E</v>
      </c>
      <c r="AI78" s="70">
        <f>'2'!L65</f>
        <v>0</v>
      </c>
      <c r="AJ78" s="91">
        <f t="shared" si="16"/>
        <v>0</v>
      </c>
      <c r="AK78" s="289"/>
      <c r="AL78" s="302">
        <f>'2'!K65</f>
        <v>0</v>
      </c>
      <c r="AM78" s="302">
        <f>'2'!J65</f>
        <v>0</v>
      </c>
      <c r="AN78" s="303" t="str">
        <f>CONCATENATE('2'!C65,'2'!Q65,'2'!E65,'2'!Q65,'2'!F65)</f>
        <v xml:space="preserve">  </v>
      </c>
      <c r="AO78" s="304" t="str">
        <f>CONCATENATE('2'!C65,'2'!Q65,'2'!G65,'2'!Q65,'2'!E65)</f>
        <v xml:space="preserve">  </v>
      </c>
      <c r="AP78" s="305">
        <f>'2'!M65</f>
        <v>0</v>
      </c>
      <c r="AQ78" s="305">
        <f>'2'!N65</f>
        <v>0</v>
      </c>
      <c r="AR78" s="305">
        <f>'2'!O65</f>
        <v>0</v>
      </c>
      <c r="AS78" s="306" t="str">
        <f>'2'!P65</f>
        <v>-</v>
      </c>
      <c r="AT78" s="307">
        <f t="shared" si="20"/>
        <v>0</v>
      </c>
      <c r="AU78" s="307" t="str">
        <f t="shared" si="21"/>
        <v>E</v>
      </c>
      <c r="AV78" s="307">
        <f t="shared" si="22"/>
        <v>0</v>
      </c>
      <c r="AW78" s="307" t="str">
        <f t="shared" si="23"/>
        <v>E</v>
      </c>
      <c r="AX78" s="307">
        <f t="shared" si="24"/>
        <v>0</v>
      </c>
      <c r="AY78" s="307" t="str">
        <f t="shared" si="25"/>
        <v>E</v>
      </c>
      <c r="AZ78" s="301">
        <f>'B2'!AT132/2</f>
        <v>0</v>
      </c>
      <c r="BA78" s="301" t="str">
        <f t="shared" si="26"/>
        <v>E</v>
      </c>
      <c r="BB78" s="307">
        <f t="shared" si="17"/>
        <v>0</v>
      </c>
      <c r="BC78" s="301" t="str">
        <f t="shared" si="18"/>
        <v>E</v>
      </c>
      <c r="BD78" s="276"/>
      <c r="BE78" s="276"/>
      <c r="BF78" s="276"/>
      <c r="BG78" s="276"/>
      <c r="BH78" s="276"/>
      <c r="BI78" s="276"/>
      <c r="BJ78" s="276"/>
      <c r="BK78" s="276"/>
      <c r="BL78" s="276"/>
      <c r="BM78" s="276"/>
      <c r="BN78" s="276"/>
      <c r="BO78" s="276"/>
      <c r="BP78" s="276"/>
      <c r="BQ78" s="276"/>
      <c r="BR78" s="276"/>
      <c r="BS78" s="276"/>
      <c r="BT78" s="276"/>
      <c r="BU78" s="276"/>
      <c r="BV78" s="276"/>
      <c r="BW78" s="276"/>
      <c r="BX78" s="276"/>
      <c r="BY78" s="276"/>
      <c r="BZ78" s="276"/>
      <c r="CA78" s="276"/>
      <c r="CB78" s="276"/>
      <c r="CC78" s="276"/>
      <c r="CD78" s="276"/>
      <c r="CE78" s="276"/>
      <c r="CF78" s="276"/>
    </row>
    <row r="79" spans="2:84" s="97" customFormat="1" ht="24.95" customHeight="1">
      <c r="B79" s="69">
        <v>63</v>
      </c>
      <c r="C79" s="104" t="str">
        <f>CONCATENATE('2'!C66,'2'!Q66,'2'!D66,'2'!Q66,'2'!E66)</f>
        <v xml:space="preserve">  </v>
      </c>
      <c r="D79" s="94">
        <f>'2'!H66</f>
        <v>0</v>
      </c>
      <c r="E79" s="94">
        <f>'2'!I66</f>
        <v>0</v>
      </c>
      <c r="F79" s="70">
        <f>'GUJ1'!AB71</f>
        <v>0</v>
      </c>
      <c r="G79" s="308"/>
      <c r="H79" s="308"/>
      <c r="I79" s="70">
        <f>'GUJ2'!AB71</f>
        <v>0</v>
      </c>
      <c r="J79" s="308"/>
      <c r="K79" s="308"/>
      <c r="L79" s="70">
        <f t="shared" si="8"/>
        <v>0</v>
      </c>
      <c r="M79" s="69" t="str">
        <f t="shared" si="9"/>
        <v>E</v>
      </c>
      <c r="N79" s="70">
        <f>'M1'!AB71</f>
        <v>0</v>
      </c>
      <c r="O79" s="308"/>
      <c r="P79" s="308"/>
      <c r="Q79" s="70">
        <f>'M2'!AB71</f>
        <v>0</v>
      </c>
      <c r="R79" s="308"/>
      <c r="S79" s="308"/>
      <c r="T79" s="70">
        <f t="shared" si="10"/>
        <v>0</v>
      </c>
      <c r="U79" s="69" t="str">
        <f t="shared" si="11"/>
        <v>E</v>
      </c>
      <c r="V79" s="215"/>
      <c r="W79" s="70">
        <f>'SC1'!AB71</f>
        <v>0</v>
      </c>
      <c r="X79" s="308"/>
      <c r="Y79" s="308"/>
      <c r="Z79" s="70">
        <f>'SC2'!AB71</f>
        <v>0</v>
      </c>
      <c r="AA79" s="308"/>
      <c r="AB79" s="308"/>
      <c r="AC79" s="70">
        <f t="shared" si="12"/>
        <v>0</v>
      </c>
      <c r="AD79" s="69" t="str">
        <f t="shared" si="13"/>
        <v>E</v>
      </c>
      <c r="AE79" s="70">
        <f>'B2'!AU134</f>
        <v>0</v>
      </c>
      <c r="AF79" s="69" t="str">
        <f t="shared" si="19"/>
        <v>E</v>
      </c>
      <c r="AG79" s="70">
        <f t="shared" si="14"/>
        <v>0</v>
      </c>
      <c r="AH79" s="69" t="str">
        <f t="shared" si="15"/>
        <v>E</v>
      </c>
      <c r="AI79" s="70">
        <f>'2'!L66</f>
        <v>0</v>
      </c>
      <c r="AJ79" s="91">
        <f t="shared" si="16"/>
        <v>0</v>
      </c>
      <c r="AK79" s="289"/>
      <c r="AL79" s="302">
        <f>'2'!K66</f>
        <v>0</v>
      </c>
      <c r="AM79" s="302">
        <f>'2'!J66</f>
        <v>0</v>
      </c>
      <c r="AN79" s="303" t="str">
        <f>CONCATENATE('2'!C66,'2'!Q66,'2'!E66,'2'!Q66,'2'!F66)</f>
        <v xml:space="preserve">  </v>
      </c>
      <c r="AO79" s="304" t="str">
        <f>CONCATENATE('2'!C66,'2'!Q66,'2'!G66,'2'!Q66,'2'!E66)</f>
        <v xml:space="preserve">  </v>
      </c>
      <c r="AP79" s="305">
        <f>'2'!M66</f>
        <v>0</v>
      </c>
      <c r="AQ79" s="305">
        <f>'2'!N66</f>
        <v>0</v>
      </c>
      <c r="AR79" s="305">
        <f>'2'!O66</f>
        <v>0</v>
      </c>
      <c r="AS79" s="306" t="str">
        <f>'2'!P66</f>
        <v>-</v>
      </c>
      <c r="AT79" s="307">
        <f t="shared" si="20"/>
        <v>0</v>
      </c>
      <c r="AU79" s="307" t="str">
        <f t="shared" si="21"/>
        <v>E</v>
      </c>
      <c r="AV79" s="307">
        <f t="shared" si="22"/>
        <v>0</v>
      </c>
      <c r="AW79" s="307" t="str">
        <f t="shared" si="23"/>
        <v>E</v>
      </c>
      <c r="AX79" s="307">
        <f t="shared" si="24"/>
        <v>0</v>
      </c>
      <c r="AY79" s="307" t="str">
        <f t="shared" si="25"/>
        <v>E</v>
      </c>
      <c r="AZ79" s="301">
        <f>'B2'!AT134/2</f>
        <v>0</v>
      </c>
      <c r="BA79" s="301" t="str">
        <f t="shared" si="26"/>
        <v>E</v>
      </c>
      <c r="BB79" s="307">
        <f t="shared" si="17"/>
        <v>0</v>
      </c>
      <c r="BC79" s="301" t="str">
        <f t="shared" si="18"/>
        <v>E</v>
      </c>
      <c r="BD79" s="276"/>
      <c r="BE79" s="276"/>
      <c r="BF79" s="276"/>
      <c r="BG79" s="276"/>
      <c r="BH79" s="276"/>
      <c r="BI79" s="276"/>
      <c r="BJ79" s="276"/>
      <c r="BK79" s="276"/>
      <c r="BL79" s="276"/>
      <c r="BM79" s="276"/>
      <c r="BN79" s="276"/>
      <c r="BO79" s="276"/>
      <c r="BP79" s="276"/>
      <c r="BQ79" s="276"/>
      <c r="BR79" s="276"/>
      <c r="BS79" s="276"/>
      <c r="BT79" s="276"/>
      <c r="BU79" s="276"/>
      <c r="BV79" s="276"/>
      <c r="BW79" s="276"/>
      <c r="BX79" s="276"/>
      <c r="BY79" s="276"/>
      <c r="BZ79" s="276"/>
      <c r="CA79" s="276"/>
      <c r="CB79" s="276"/>
      <c r="CC79" s="276"/>
      <c r="CD79" s="276"/>
      <c r="CE79" s="276"/>
      <c r="CF79" s="276"/>
    </row>
    <row r="80" spans="2:84" s="97" customFormat="1" ht="24.95" customHeight="1">
      <c r="B80" s="69">
        <v>64</v>
      </c>
      <c r="C80" s="104" t="str">
        <f>CONCATENATE('2'!C67,'2'!Q67,'2'!D67,'2'!Q67,'2'!E67)</f>
        <v xml:space="preserve">  </v>
      </c>
      <c r="D80" s="94">
        <f>'2'!H67</f>
        <v>0</v>
      </c>
      <c r="E80" s="94">
        <f>'2'!I67</f>
        <v>0</v>
      </c>
      <c r="F80" s="70">
        <f>'GUJ1'!AB72</f>
        <v>0</v>
      </c>
      <c r="G80" s="308"/>
      <c r="H80" s="308"/>
      <c r="I80" s="70">
        <f>'GUJ2'!AB72</f>
        <v>0</v>
      </c>
      <c r="J80" s="308"/>
      <c r="K80" s="308"/>
      <c r="L80" s="70">
        <f t="shared" si="8"/>
        <v>0</v>
      </c>
      <c r="M80" s="69" t="str">
        <f t="shared" si="9"/>
        <v>E</v>
      </c>
      <c r="N80" s="70">
        <f>'M1'!AB72</f>
        <v>0</v>
      </c>
      <c r="O80" s="308"/>
      <c r="P80" s="308"/>
      <c r="Q80" s="70">
        <f>'M2'!AB72</f>
        <v>0</v>
      </c>
      <c r="R80" s="308"/>
      <c r="S80" s="308"/>
      <c r="T80" s="70">
        <f t="shared" si="10"/>
        <v>0</v>
      </c>
      <c r="U80" s="69" t="str">
        <f t="shared" si="11"/>
        <v>E</v>
      </c>
      <c r="V80" s="215"/>
      <c r="W80" s="70">
        <f>'SC1'!AB72</f>
        <v>0</v>
      </c>
      <c r="X80" s="308"/>
      <c r="Y80" s="308"/>
      <c r="Z80" s="70">
        <f>'SC2'!AB72</f>
        <v>0</v>
      </c>
      <c r="AA80" s="308"/>
      <c r="AB80" s="308"/>
      <c r="AC80" s="70">
        <f t="shared" si="12"/>
        <v>0</v>
      </c>
      <c r="AD80" s="69" t="str">
        <f t="shared" si="13"/>
        <v>E</v>
      </c>
      <c r="AE80" s="70">
        <f>'B2'!AU136</f>
        <v>0</v>
      </c>
      <c r="AF80" s="69" t="str">
        <f t="shared" si="19"/>
        <v>E</v>
      </c>
      <c r="AG80" s="70">
        <f t="shared" si="14"/>
        <v>0</v>
      </c>
      <c r="AH80" s="69" t="str">
        <f t="shared" si="15"/>
        <v>E</v>
      </c>
      <c r="AI80" s="70">
        <f>'2'!L67</f>
        <v>0</v>
      </c>
      <c r="AJ80" s="91">
        <f t="shared" si="16"/>
        <v>0</v>
      </c>
      <c r="AK80" s="289"/>
      <c r="AL80" s="302">
        <f>'2'!K67</f>
        <v>0</v>
      </c>
      <c r="AM80" s="302">
        <f>'2'!J67</f>
        <v>0</v>
      </c>
      <c r="AN80" s="303" t="str">
        <f>CONCATENATE('2'!C67,'2'!Q67,'2'!E67,'2'!Q67,'2'!F67)</f>
        <v xml:space="preserve">  </v>
      </c>
      <c r="AO80" s="304" t="str">
        <f>CONCATENATE('2'!C67,'2'!Q67,'2'!G67,'2'!Q67,'2'!E67)</f>
        <v xml:space="preserve">  </v>
      </c>
      <c r="AP80" s="305">
        <f>'2'!M67</f>
        <v>0</v>
      </c>
      <c r="AQ80" s="305">
        <f>'2'!N67</f>
        <v>0</v>
      </c>
      <c r="AR80" s="305">
        <f>'2'!O67</f>
        <v>0</v>
      </c>
      <c r="AS80" s="306" t="str">
        <f>'2'!P67</f>
        <v>-</v>
      </c>
      <c r="AT80" s="307">
        <f t="shared" si="20"/>
        <v>0</v>
      </c>
      <c r="AU80" s="307" t="str">
        <f t="shared" si="21"/>
        <v>E</v>
      </c>
      <c r="AV80" s="307">
        <f t="shared" si="22"/>
        <v>0</v>
      </c>
      <c r="AW80" s="307" t="str">
        <f t="shared" si="23"/>
        <v>E</v>
      </c>
      <c r="AX80" s="307">
        <f t="shared" si="24"/>
        <v>0</v>
      </c>
      <c r="AY80" s="307" t="str">
        <f t="shared" si="25"/>
        <v>E</v>
      </c>
      <c r="AZ80" s="301">
        <f>'B2'!AT136/2</f>
        <v>0</v>
      </c>
      <c r="BA80" s="301" t="str">
        <f t="shared" si="26"/>
        <v>E</v>
      </c>
      <c r="BB80" s="307">
        <f t="shared" si="17"/>
        <v>0</v>
      </c>
      <c r="BC80" s="301" t="str">
        <f t="shared" si="18"/>
        <v>E</v>
      </c>
      <c r="BD80" s="276"/>
      <c r="BE80" s="276"/>
      <c r="BF80" s="276"/>
      <c r="BG80" s="276"/>
      <c r="BH80" s="276"/>
      <c r="BI80" s="276"/>
      <c r="BJ80" s="276"/>
      <c r="BK80" s="276"/>
      <c r="BL80" s="276"/>
      <c r="BM80" s="276"/>
      <c r="BN80" s="276"/>
      <c r="BO80" s="276"/>
      <c r="BP80" s="276"/>
      <c r="BQ80" s="276"/>
      <c r="BR80" s="276"/>
      <c r="BS80" s="276"/>
      <c r="BT80" s="276"/>
      <c r="BU80" s="276"/>
      <c r="BV80" s="276"/>
      <c r="BW80" s="276"/>
      <c r="BX80" s="276"/>
      <c r="BY80" s="276"/>
      <c r="BZ80" s="276"/>
      <c r="CA80" s="276"/>
      <c r="CB80" s="276"/>
      <c r="CC80" s="276"/>
      <c r="CD80" s="276"/>
      <c r="CE80" s="276"/>
      <c r="CF80" s="276"/>
    </row>
    <row r="81" spans="2:84" s="97" customFormat="1" ht="24.95" customHeight="1">
      <c r="B81" s="69">
        <v>65</v>
      </c>
      <c r="C81" s="104" t="str">
        <f>CONCATENATE('2'!C68,'2'!Q68,'2'!D68,'2'!Q68,'2'!E68)</f>
        <v xml:space="preserve">  </v>
      </c>
      <c r="D81" s="94">
        <f>'2'!H68</f>
        <v>0</v>
      </c>
      <c r="E81" s="94">
        <f>'2'!I68</f>
        <v>0</v>
      </c>
      <c r="F81" s="70">
        <f>'GUJ1'!AB73</f>
        <v>0</v>
      </c>
      <c r="G81" s="308"/>
      <c r="H81" s="308"/>
      <c r="I81" s="70">
        <f>'GUJ2'!AB73</f>
        <v>0</v>
      </c>
      <c r="J81" s="308"/>
      <c r="K81" s="308"/>
      <c r="L81" s="70">
        <f t="shared" si="8"/>
        <v>0</v>
      </c>
      <c r="M81" s="69" t="str">
        <f t="shared" si="9"/>
        <v>E</v>
      </c>
      <c r="N81" s="70">
        <f>'M1'!AB73</f>
        <v>0</v>
      </c>
      <c r="O81" s="308"/>
      <c r="P81" s="308"/>
      <c r="Q81" s="70">
        <f>'M2'!AB73</f>
        <v>0</v>
      </c>
      <c r="R81" s="308"/>
      <c r="S81" s="308"/>
      <c r="T81" s="70">
        <f t="shared" si="10"/>
        <v>0</v>
      </c>
      <c r="U81" s="69" t="str">
        <f t="shared" si="11"/>
        <v>E</v>
      </c>
      <c r="V81" s="215"/>
      <c r="W81" s="70">
        <f>'SC1'!AB73</f>
        <v>0</v>
      </c>
      <c r="X81" s="308"/>
      <c r="Y81" s="308"/>
      <c r="Z81" s="70">
        <f>'SC2'!AB73</f>
        <v>0</v>
      </c>
      <c r="AA81" s="308"/>
      <c r="AB81" s="308"/>
      <c r="AC81" s="70">
        <f t="shared" si="12"/>
        <v>0</v>
      </c>
      <c r="AD81" s="69" t="str">
        <f t="shared" si="13"/>
        <v>E</v>
      </c>
      <c r="AE81" s="70">
        <f>'B2'!AU138</f>
        <v>0</v>
      </c>
      <c r="AF81" s="69" t="str">
        <f t="shared" ref="AF81:AF112" si="27">IF(AE81&gt;=160,"A",IF(AE81&gt;=130,"B",IF(AE81&gt;=100,"C",IF(AE81&gt;=70,"D",IF(AE81&gt;=69,"E","E")))))</f>
        <v>E</v>
      </c>
      <c r="AG81" s="70">
        <f t="shared" si="14"/>
        <v>0</v>
      </c>
      <c r="AH81" s="69" t="str">
        <f t="shared" si="15"/>
        <v>E</v>
      </c>
      <c r="AI81" s="70">
        <f>'2'!L68</f>
        <v>0</v>
      </c>
      <c r="AJ81" s="91">
        <f t="shared" si="16"/>
        <v>0</v>
      </c>
      <c r="AK81" s="289"/>
      <c r="AL81" s="302">
        <f>'2'!K68</f>
        <v>0</v>
      </c>
      <c r="AM81" s="302">
        <f>'2'!J68</f>
        <v>0</v>
      </c>
      <c r="AN81" s="303" t="str">
        <f>CONCATENATE('2'!C68,'2'!Q68,'2'!E68,'2'!Q68,'2'!F68)</f>
        <v xml:space="preserve">  </v>
      </c>
      <c r="AO81" s="304" t="str">
        <f>CONCATENATE('2'!C68,'2'!Q68,'2'!G68,'2'!Q68,'2'!E68)</f>
        <v xml:space="preserve">  </v>
      </c>
      <c r="AP81" s="305">
        <f>'2'!M68</f>
        <v>0</v>
      </c>
      <c r="AQ81" s="305">
        <f>'2'!N68</f>
        <v>0</v>
      </c>
      <c r="AR81" s="305">
        <f>'2'!O68</f>
        <v>0</v>
      </c>
      <c r="AS81" s="306" t="str">
        <f>'2'!P68</f>
        <v>-</v>
      </c>
      <c r="AT81" s="307">
        <f t="shared" ref="AT81:AT116" si="28">F81+G81+H81</f>
        <v>0</v>
      </c>
      <c r="AU81" s="307" t="str">
        <f t="shared" ref="AU81:AU112" si="29">IF(AT81&gt;=80,"A",IF(AT81&gt;=65,"B",IF(AT81&gt;=50,"C",IF(AT81&gt;=35,"D",IF(AT81&gt;=34,"E","E")))))</f>
        <v>E</v>
      </c>
      <c r="AV81" s="307">
        <f t="shared" ref="AV81:AV116" si="30">N81+O81+P81</f>
        <v>0</v>
      </c>
      <c r="AW81" s="307" t="str">
        <f t="shared" ref="AW81:AW112" si="31">IF(AV81&gt;=80,"A",IF(AV81&gt;=65,"B",IF(AV81&gt;=50,"C",IF(AV81&gt;=35,"D",IF(AV81&gt;=34,"E","E")))))</f>
        <v>E</v>
      </c>
      <c r="AX81" s="307">
        <f t="shared" ref="AX81:AX116" si="32">W81+X81+Y81</f>
        <v>0</v>
      </c>
      <c r="AY81" s="307" t="str">
        <f t="shared" ref="AY81:AY112" si="33">IF(AX81&gt;=80,"A",IF(AX81&gt;=65,"B",IF(AX81&gt;=50,"C",IF(AX81&gt;=35,"D",IF(AX81&gt;=34,"E","E")))))</f>
        <v>E</v>
      </c>
      <c r="AZ81" s="301">
        <f>'B2'!AT138/2</f>
        <v>0</v>
      </c>
      <c r="BA81" s="301" t="str">
        <f t="shared" ref="BA81:BA112" si="34">IF(AZ81&gt;=80,"A",IF(AZ81&gt;=65,"B",IF(AZ81&gt;=50,"C",IF(AZ81&gt;=35,"D",IF(AZ81&gt;=34,"E","E")))))</f>
        <v>E</v>
      </c>
      <c r="BB81" s="307">
        <f t="shared" si="17"/>
        <v>0</v>
      </c>
      <c r="BC81" s="301" t="str">
        <f t="shared" si="18"/>
        <v>E</v>
      </c>
      <c r="BD81" s="276"/>
      <c r="BE81" s="276"/>
      <c r="BF81" s="276"/>
      <c r="BG81" s="276"/>
      <c r="BH81" s="276"/>
      <c r="BI81" s="276"/>
      <c r="BJ81" s="276"/>
      <c r="BK81" s="276"/>
      <c r="BL81" s="276"/>
      <c r="BM81" s="276"/>
      <c r="BN81" s="276"/>
      <c r="BO81" s="276"/>
      <c r="BP81" s="276"/>
      <c r="BQ81" s="276"/>
      <c r="BR81" s="276"/>
      <c r="BS81" s="276"/>
      <c r="BT81" s="276"/>
      <c r="BU81" s="276"/>
      <c r="BV81" s="276"/>
      <c r="BW81" s="276"/>
      <c r="BX81" s="276"/>
      <c r="BY81" s="276"/>
      <c r="BZ81" s="276"/>
      <c r="CA81" s="276"/>
      <c r="CB81" s="276"/>
      <c r="CC81" s="276"/>
      <c r="CD81" s="276"/>
      <c r="CE81" s="276"/>
      <c r="CF81" s="276"/>
    </row>
    <row r="82" spans="2:84" s="97" customFormat="1" ht="24.95" customHeight="1">
      <c r="B82" s="69">
        <v>66</v>
      </c>
      <c r="C82" s="104" t="str">
        <f>CONCATENATE('2'!C69,'2'!Q69,'2'!D69,'2'!Q69,'2'!E69)</f>
        <v xml:space="preserve">  </v>
      </c>
      <c r="D82" s="94">
        <f>'2'!H69</f>
        <v>0</v>
      </c>
      <c r="E82" s="94">
        <f>'2'!I69</f>
        <v>0</v>
      </c>
      <c r="F82" s="70">
        <f>'GUJ1'!AB74</f>
        <v>0</v>
      </c>
      <c r="G82" s="308"/>
      <c r="H82" s="308"/>
      <c r="I82" s="70">
        <f>'GUJ2'!AB74</f>
        <v>0</v>
      </c>
      <c r="J82" s="308"/>
      <c r="K82" s="308"/>
      <c r="L82" s="70">
        <f t="shared" ref="L82:L116" si="35">K82+J82+I82+H82+G82+F82</f>
        <v>0</v>
      </c>
      <c r="M82" s="69" t="str">
        <f t="shared" ref="M82:M116" si="36">IF(L82&gt;=160,"A",IF(L82&gt;=130,"B",IF(L82&gt;=100,"C",IF(L82&gt;=70,"D",IF(L82&gt;=69,"E","E")))))</f>
        <v>E</v>
      </c>
      <c r="N82" s="70">
        <f>'M1'!AB74</f>
        <v>0</v>
      </c>
      <c r="O82" s="308"/>
      <c r="P82" s="308"/>
      <c r="Q82" s="70">
        <f>'M2'!AB74</f>
        <v>0</v>
      </c>
      <c r="R82" s="308"/>
      <c r="S82" s="308"/>
      <c r="T82" s="70">
        <f t="shared" ref="T82:T116" si="37">S82+R82+Q82+P82+O82+N82</f>
        <v>0</v>
      </c>
      <c r="U82" s="69" t="str">
        <f t="shared" ref="U82:U116" si="38">IF(T82&gt;=160,"A",IF(T82&gt;=130,"B",IF(T82&gt;=100,"C",IF(T82&gt;=70,"D",IF(T82&gt;=69,"E","E")))))</f>
        <v>E</v>
      </c>
      <c r="V82" s="215"/>
      <c r="W82" s="70">
        <f>'SC1'!AB74</f>
        <v>0</v>
      </c>
      <c r="X82" s="308"/>
      <c r="Y82" s="308"/>
      <c r="Z82" s="70">
        <f>'SC2'!AB74</f>
        <v>0</v>
      </c>
      <c r="AA82" s="308"/>
      <c r="AB82" s="308"/>
      <c r="AC82" s="70">
        <f t="shared" ref="AC82:AC116" si="39">AB82+AA82+Z82+Y82+X82+W82</f>
        <v>0</v>
      </c>
      <c r="AD82" s="69" t="str">
        <f t="shared" ref="AD82:AD116" si="40">IF(AC82&gt;=160,"A",IF(AC82&gt;=130,"B",IF(AC82&gt;=100,"C",IF(AC82&gt;=70,"D",IF(AC82&gt;=69,"E","E")))))</f>
        <v>E</v>
      </c>
      <c r="AE82" s="70">
        <f>'B2'!AU140</f>
        <v>0</v>
      </c>
      <c r="AF82" s="69" t="str">
        <f t="shared" si="27"/>
        <v>E</v>
      </c>
      <c r="AG82" s="70">
        <f t="shared" ref="AG82:AG116" si="41">AE82+AC82+T82+L82</f>
        <v>0</v>
      </c>
      <c r="AH82" s="69" t="str">
        <f t="shared" ref="AH82:AH116" si="42">IF(AG82&gt;=640,"A",IF(AG82&gt;=520,"B",IF(AG82&gt;=400,"C",IF(AG82&gt;=280,"D",IF(AG82=279,"E","E")))))</f>
        <v>E</v>
      </c>
      <c r="AI82" s="70">
        <f>'2'!L69</f>
        <v>0</v>
      </c>
      <c r="AJ82" s="91">
        <f t="shared" ref="AJ82:AJ116" si="43">(AG82*100)/800</f>
        <v>0</v>
      </c>
      <c r="AK82" s="289"/>
      <c r="AL82" s="302">
        <f>'2'!K69</f>
        <v>0</v>
      </c>
      <c r="AM82" s="302">
        <f>'2'!J69</f>
        <v>0</v>
      </c>
      <c r="AN82" s="303" t="str">
        <f>CONCATENATE('2'!C69,'2'!Q69,'2'!E69,'2'!Q69,'2'!F69)</f>
        <v xml:space="preserve">  </v>
      </c>
      <c r="AO82" s="304" t="str">
        <f>CONCATENATE('2'!C69,'2'!Q69,'2'!G69,'2'!Q69,'2'!E69)</f>
        <v xml:space="preserve">  </v>
      </c>
      <c r="AP82" s="305">
        <f>'2'!M69</f>
        <v>0</v>
      </c>
      <c r="AQ82" s="305">
        <f>'2'!N69</f>
        <v>0</v>
      </c>
      <c r="AR82" s="305">
        <f>'2'!O69</f>
        <v>0</v>
      </c>
      <c r="AS82" s="306" t="str">
        <f>'2'!P69</f>
        <v>-</v>
      </c>
      <c r="AT82" s="307">
        <f t="shared" si="28"/>
        <v>0</v>
      </c>
      <c r="AU82" s="307" t="str">
        <f t="shared" si="29"/>
        <v>E</v>
      </c>
      <c r="AV82" s="307">
        <f t="shared" si="30"/>
        <v>0</v>
      </c>
      <c r="AW82" s="307" t="str">
        <f t="shared" si="31"/>
        <v>E</v>
      </c>
      <c r="AX82" s="307">
        <f t="shared" si="32"/>
        <v>0</v>
      </c>
      <c r="AY82" s="307" t="str">
        <f t="shared" si="33"/>
        <v>E</v>
      </c>
      <c r="AZ82" s="301">
        <f>'B2'!AT140/2</f>
        <v>0</v>
      </c>
      <c r="BA82" s="301" t="str">
        <f t="shared" si="34"/>
        <v>E</v>
      </c>
      <c r="BB82" s="307">
        <f t="shared" ref="BB82:BB116" si="44">AZ82+AX82+AV82+AT82</f>
        <v>0</v>
      </c>
      <c r="BC82" s="301" t="str">
        <f t="shared" ref="BC82:BC116" si="45">IF(BB82&gt;=320,"A",IF(BB82&gt;=260,"B",IF(BB82&gt;=200,"C",IF(BB82&gt;=140,"D",IF(BB82&gt;=139,"E","E")))))</f>
        <v>E</v>
      </c>
      <c r="BD82" s="276"/>
      <c r="BE82" s="276"/>
      <c r="BF82" s="276"/>
      <c r="BG82" s="276"/>
      <c r="BH82" s="276"/>
      <c r="BI82" s="276"/>
      <c r="BJ82" s="276"/>
      <c r="BK82" s="276"/>
      <c r="BL82" s="276"/>
      <c r="BM82" s="276"/>
      <c r="BN82" s="276"/>
      <c r="BO82" s="276"/>
      <c r="BP82" s="276"/>
      <c r="BQ82" s="276"/>
      <c r="BR82" s="276"/>
      <c r="BS82" s="276"/>
      <c r="BT82" s="276"/>
      <c r="BU82" s="276"/>
      <c r="BV82" s="276"/>
      <c r="BW82" s="276"/>
      <c r="BX82" s="276"/>
      <c r="BY82" s="276"/>
      <c r="BZ82" s="276"/>
      <c r="CA82" s="276"/>
      <c r="CB82" s="276"/>
      <c r="CC82" s="276"/>
      <c r="CD82" s="276"/>
      <c r="CE82" s="276"/>
      <c r="CF82" s="276"/>
    </row>
    <row r="83" spans="2:84" s="97" customFormat="1" ht="24.95" customHeight="1">
      <c r="B83" s="69">
        <v>67</v>
      </c>
      <c r="C83" s="104" t="str">
        <f>CONCATENATE('2'!C70,'2'!Q70,'2'!D70,'2'!Q70,'2'!E70)</f>
        <v xml:space="preserve">  </v>
      </c>
      <c r="D83" s="94">
        <f>'2'!H70</f>
        <v>0</v>
      </c>
      <c r="E83" s="94">
        <f>'2'!I70</f>
        <v>0</v>
      </c>
      <c r="F83" s="70">
        <f>'GUJ1'!AB75</f>
        <v>0</v>
      </c>
      <c r="G83" s="308"/>
      <c r="H83" s="308"/>
      <c r="I83" s="70">
        <f>'GUJ2'!AB75</f>
        <v>0</v>
      </c>
      <c r="J83" s="308"/>
      <c r="K83" s="308"/>
      <c r="L83" s="70">
        <f t="shared" si="35"/>
        <v>0</v>
      </c>
      <c r="M83" s="69" t="str">
        <f t="shared" si="36"/>
        <v>E</v>
      </c>
      <c r="N83" s="70">
        <f>'M1'!AB75</f>
        <v>0</v>
      </c>
      <c r="O83" s="308"/>
      <c r="P83" s="308"/>
      <c r="Q83" s="70">
        <f>'M2'!AB75</f>
        <v>0</v>
      </c>
      <c r="R83" s="308"/>
      <c r="S83" s="308"/>
      <c r="T83" s="70">
        <f t="shared" si="37"/>
        <v>0</v>
      </c>
      <c r="U83" s="69" t="str">
        <f t="shared" si="38"/>
        <v>E</v>
      </c>
      <c r="V83" s="215"/>
      <c r="W83" s="70">
        <f>'SC1'!AB75</f>
        <v>0</v>
      </c>
      <c r="X83" s="308"/>
      <c r="Y83" s="308"/>
      <c r="Z83" s="70">
        <f>'SC2'!AB75</f>
        <v>0</v>
      </c>
      <c r="AA83" s="308"/>
      <c r="AB83" s="308"/>
      <c r="AC83" s="70">
        <f t="shared" si="39"/>
        <v>0</v>
      </c>
      <c r="AD83" s="69" t="str">
        <f t="shared" si="40"/>
        <v>E</v>
      </c>
      <c r="AE83" s="70">
        <f>'B2'!AU142</f>
        <v>0</v>
      </c>
      <c r="AF83" s="69" t="str">
        <f t="shared" si="27"/>
        <v>E</v>
      </c>
      <c r="AG83" s="70">
        <f t="shared" si="41"/>
        <v>0</v>
      </c>
      <c r="AH83" s="69" t="str">
        <f t="shared" si="42"/>
        <v>E</v>
      </c>
      <c r="AI83" s="70">
        <f>'2'!L70</f>
        <v>0</v>
      </c>
      <c r="AJ83" s="91">
        <f t="shared" si="43"/>
        <v>0</v>
      </c>
      <c r="AK83" s="289"/>
      <c r="AL83" s="302">
        <f>'2'!K70</f>
        <v>0</v>
      </c>
      <c r="AM83" s="302">
        <f>'2'!J70</f>
        <v>0</v>
      </c>
      <c r="AN83" s="303" t="str">
        <f>CONCATENATE('2'!C70,'2'!Q70,'2'!E70,'2'!Q70,'2'!F70)</f>
        <v xml:space="preserve">  </v>
      </c>
      <c r="AO83" s="304" t="str">
        <f>CONCATENATE('2'!C70,'2'!Q70,'2'!G70,'2'!Q70,'2'!E70)</f>
        <v xml:space="preserve">  </v>
      </c>
      <c r="AP83" s="305">
        <f>'2'!M70</f>
        <v>0</v>
      </c>
      <c r="AQ83" s="305">
        <f>'2'!N70</f>
        <v>0</v>
      </c>
      <c r="AR83" s="305">
        <f>'2'!O70</f>
        <v>0</v>
      </c>
      <c r="AS83" s="306" t="str">
        <f>'2'!P70</f>
        <v>-</v>
      </c>
      <c r="AT83" s="307">
        <f t="shared" si="28"/>
        <v>0</v>
      </c>
      <c r="AU83" s="307" t="str">
        <f t="shared" si="29"/>
        <v>E</v>
      </c>
      <c r="AV83" s="307">
        <f t="shared" si="30"/>
        <v>0</v>
      </c>
      <c r="AW83" s="307" t="str">
        <f t="shared" si="31"/>
        <v>E</v>
      </c>
      <c r="AX83" s="307">
        <f t="shared" si="32"/>
        <v>0</v>
      </c>
      <c r="AY83" s="307" t="str">
        <f t="shared" si="33"/>
        <v>E</v>
      </c>
      <c r="AZ83" s="301">
        <f>'B2'!AT142/2</f>
        <v>0</v>
      </c>
      <c r="BA83" s="301" t="str">
        <f t="shared" si="34"/>
        <v>E</v>
      </c>
      <c r="BB83" s="307">
        <f t="shared" si="44"/>
        <v>0</v>
      </c>
      <c r="BC83" s="301" t="str">
        <f t="shared" si="45"/>
        <v>E</v>
      </c>
      <c r="BD83" s="276"/>
      <c r="BE83" s="276"/>
      <c r="BF83" s="276"/>
      <c r="BG83" s="276"/>
      <c r="BH83" s="276"/>
      <c r="BI83" s="276"/>
      <c r="BJ83" s="276"/>
      <c r="BK83" s="276"/>
      <c r="BL83" s="276"/>
      <c r="BM83" s="276"/>
      <c r="BN83" s="276"/>
      <c r="BO83" s="276"/>
      <c r="BP83" s="276"/>
      <c r="BQ83" s="276"/>
      <c r="BR83" s="276"/>
      <c r="BS83" s="276"/>
      <c r="BT83" s="276"/>
      <c r="BU83" s="276"/>
      <c r="BV83" s="276"/>
      <c r="BW83" s="276"/>
      <c r="BX83" s="276"/>
      <c r="BY83" s="276"/>
      <c r="BZ83" s="276"/>
      <c r="CA83" s="276"/>
      <c r="CB83" s="276"/>
      <c r="CC83" s="276"/>
      <c r="CD83" s="276"/>
      <c r="CE83" s="276"/>
      <c r="CF83" s="276"/>
    </row>
    <row r="84" spans="2:84" s="97" customFormat="1" ht="24.95" customHeight="1">
      <c r="B84" s="69">
        <v>68</v>
      </c>
      <c r="C84" s="104" t="str">
        <f>CONCATENATE('2'!C71,'2'!Q71,'2'!D71,'2'!Q71,'2'!E71)</f>
        <v xml:space="preserve">  </v>
      </c>
      <c r="D84" s="94">
        <f>'2'!H71</f>
        <v>0</v>
      </c>
      <c r="E84" s="94">
        <f>'2'!I71</f>
        <v>0</v>
      </c>
      <c r="F84" s="70">
        <f>'GUJ1'!AB76</f>
        <v>0</v>
      </c>
      <c r="G84" s="308"/>
      <c r="H84" s="308"/>
      <c r="I84" s="70">
        <f>'GUJ2'!AB76</f>
        <v>0</v>
      </c>
      <c r="J84" s="308"/>
      <c r="K84" s="308"/>
      <c r="L84" s="70">
        <f t="shared" si="35"/>
        <v>0</v>
      </c>
      <c r="M84" s="69" t="str">
        <f t="shared" si="36"/>
        <v>E</v>
      </c>
      <c r="N84" s="70">
        <f>'M1'!AB76</f>
        <v>0</v>
      </c>
      <c r="O84" s="308"/>
      <c r="P84" s="308"/>
      <c r="Q84" s="70">
        <f>'M2'!AB76</f>
        <v>0</v>
      </c>
      <c r="R84" s="308"/>
      <c r="S84" s="308"/>
      <c r="T84" s="70">
        <f t="shared" si="37"/>
        <v>0</v>
      </c>
      <c r="U84" s="69" t="str">
        <f t="shared" si="38"/>
        <v>E</v>
      </c>
      <c r="V84" s="215"/>
      <c r="W84" s="70">
        <f>'SC1'!AB76</f>
        <v>0</v>
      </c>
      <c r="X84" s="308"/>
      <c r="Y84" s="308"/>
      <c r="Z84" s="70">
        <f>'SC2'!AB76</f>
        <v>0</v>
      </c>
      <c r="AA84" s="308"/>
      <c r="AB84" s="308"/>
      <c r="AC84" s="70">
        <f t="shared" si="39"/>
        <v>0</v>
      </c>
      <c r="AD84" s="69" t="str">
        <f t="shared" si="40"/>
        <v>E</v>
      </c>
      <c r="AE84" s="70">
        <f>'B2'!AU144</f>
        <v>0</v>
      </c>
      <c r="AF84" s="69" t="str">
        <f t="shared" si="27"/>
        <v>E</v>
      </c>
      <c r="AG84" s="70">
        <f t="shared" si="41"/>
        <v>0</v>
      </c>
      <c r="AH84" s="69" t="str">
        <f t="shared" si="42"/>
        <v>E</v>
      </c>
      <c r="AI84" s="70">
        <f>'2'!L71</f>
        <v>0</v>
      </c>
      <c r="AJ84" s="91">
        <f t="shared" si="43"/>
        <v>0</v>
      </c>
      <c r="AK84" s="289"/>
      <c r="AL84" s="302">
        <f>'2'!K71</f>
        <v>0</v>
      </c>
      <c r="AM84" s="302">
        <f>'2'!J71</f>
        <v>0</v>
      </c>
      <c r="AN84" s="303" t="str">
        <f>CONCATENATE('2'!C71,'2'!Q71,'2'!E71,'2'!Q71,'2'!F71)</f>
        <v xml:space="preserve">  </v>
      </c>
      <c r="AO84" s="304" t="str">
        <f>CONCATENATE('2'!C71,'2'!Q71,'2'!G71,'2'!Q71,'2'!E71)</f>
        <v xml:space="preserve">  </v>
      </c>
      <c r="AP84" s="305">
        <f>'2'!M71</f>
        <v>0</v>
      </c>
      <c r="AQ84" s="305">
        <f>'2'!N71</f>
        <v>0</v>
      </c>
      <c r="AR84" s="305">
        <f>'2'!O71</f>
        <v>0</v>
      </c>
      <c r="AS84" s="306" t="str">
        <f>'2'!P71</f>
        <v>-</v>
      </c>
      <c r="AT84" s="307">
        <f t="shared" si="28"/>
        <v>0</v>
      </c>
      <c r="AU84" s="307" t="str">
        <f t="shared" si="29"/>
        <v>E</v>
      </c>
      <c r="AV84" s="307">
        <f t="shared" si="30"/>
        <v>0</v>
      </c>
      <c r="AW84" s="307" t="str">
        <f t="shared" si="31"/>
        <v>E</v>
      </c>
      <c r="AX84" s="307">
        <f t="shared" si="32"/>
        <v>0</v>
      </c>
      <c r="AY84" s="307" t="str">
        <f t="shared" si="33"/>
        <v>E</v>
      </c>
      <c r="AZ84" s="301">
        <f>'B2'!AT144/2</f>
        <v>0</v>
      </c>
      <c r="BA84" s="301" t="str">
        <f t="shared" si="34"/>
        <v>E</v>
      </c>
      <c r="BB84" s="307">
        <f t="shared" si="44"/>
        <v>0</v>
      </c>
      <c r="BC84" s="301" t="str">
        <f t="shared" si="45"/>
        <v>E</v>
      </c>
      <c r="BD84" s="276"/>
      <c r="BE84" s="276"/>
      <c r="BF84" s="276"/>
      <c r="BG84" s="276"/>
      <c r="BH84" s="276"/>
      <c r="BI84" s="276"/>
      <c r="BJ84" s="276"/>
      <c r="BK84" s="276"/>
      <c r="BL84" s="276"/>
      <c r="BM84" s="276"/>
      <c r="BN84" s="276"/>
      <c r="BO84" s="276"/>
      <c r="BP84" s="276"/>
      <c r="BQ84" s="276"/>
      <c r="BR84" s="276"/>
      <c r="BS84" s="276"/>
      <c r="BT84" s="276"/>
      <c r="BU84" s="276"/>
      <c r="BV84" s="276"/>
      <c r="BW84" s="276"/>
      <c r="BX84" s="276"/>
      <c r="BY84" s="276"/>
      <c r="BZ84" s="276"/>
      <c r="CA84" s="276"/>
      <c r="CB84" s="276"/>
      <c r="CC84" s="276"/>
      <c r="CD84" s="276"/>
      <c r="CE84" s="276"/>
      <c r="CF84" s="276"/>
    </row>
    <row r="85" spans="2:84" s="97" customFormat="1" ht="24.95" customHeight="1">
      <c r="B85" s="69">
        <v>69</v>
      </c>
      <c r="C85" s="104" t="str">
        <f>CONCATENATE('2'!C72,'2'!Q72,'2'!D72,'2'!Q72,'2'!E72)</f>
        <v xml:space="preserve">  </v>
      </c>
      <c r="D85" s="94">
        <f>'2'!H72</f>
        <v>0</v>
      </c>
      <c r="E85" s="94">
        <f>'2'!I72</f>
        <v>0</v>
      </c>
      <c r="F85" s="70">
        <f>'GUJ1'!AB77</f>
        <v>0</v>
      </c>
      <c r="G85" s="308"/>
      <c r="H85" s="308"/>
      <c r="I85" s="70">
        <f>'GUJ2'!AB77</f>
        <v>0</v>
      </c>
      <c r="J85" s="308"/>
      <c r="K85" s="308"/>
      <c r="L85" s="70">
        <f t="shared" si="35"/>
        <v>0</v>
      </c>
      <c r="M85" s="69" t="str">
        <f t="shared" si="36"/>
        <v>E</v>
      </c>
      <c r="N85" s="70">
        <f>'M1'!AB77</f>
        <v>0</v>
      </c>
      <c r="O85" s="308"/>
      <c r="P85" s="308"/>
      <c r="Q85" s="70">
        <f>'M2'!AB77</f>
        <v>0</v>
      </c>
      <c r="R85" s="308"/>
      <c r="S85" s="308"/>
      <c r="T85" s="70">
        <f t="shared" si="37"/>
        <v>0</v>
      </c>
      <c r="U85" s="69" t="str">
        <f t="shared" si="38"/>
        <v>E</v>
      </c>
      <c r="V85" s="215"/>
      <c r="W85" s="70">
        <f>'SC1'!AB77</f>
        <v>0</v>
      </c>
      <c r="X85" s="308"/>
      <c r="Y85" s="308"/>
      <c r="Z85" s="70">
        <f>'SC2'!AB77</f>
        <v>0</v>
      </c>
      <c r="AA85" s="308"/>
      <c r="AB85" s="308"/>
      <c r="AC85" s="70">
        <f t="shared" si="39"/>
        <v>0</v>
      </c>
      <c r="AD85" s="69" t="str">
        <f t="shared" si="40"/>
        <v>E</v>
      </c>
      <c r="AE85" s="70">
        <f>'B2'!AU146</f>
        <v>0</v>
      </c>
      <c r="AF85" s="69" t="str">
        <f t="shared" si="27"/>
        <v>E</v>
      </c>
      <c r="AG85" s="70">
        <f t="shared" si="41"/>
        <v>0</v>
      </c>
      <c r="AH85" s="69" t="str">
        <f t="shared" si="42"/>
        <v>E</v>
      </c>
      <c r="AI85" s="70">
        <f>'2'!L72</f>
        <v>0</v>
      </c>
      <c r="AJ85" s="91">
        <f t="shared" si="43"/>
        <v>0</v>
      </c>
      <c r="AK85" s="289"/>
      <c r="AL85" s="302">
        <f>'2'!K72</f>
        <v>0</v>
      </c>
      <c r="AM85" s="302">
        <f>'2'!J72</f>
        <v>0</v>
      </c>
      <c r="AN85" s="303" t="str">
        <f>CONCATENATE('2'!C72,'2'!Q72,'2'!E72,'2'!Q72,'2'!F72)</f>
        <v xml:space="preserve">  </v>
      </c>
      <c r="AO85" s="304" t="str">
        <f>CONCATENATE('2'!C72,'2'!Q72,'2'!G72,'2'!Q72,'2'!E72)</f>
        <v xml:space="preserve">  </v>
      </c>
      <c r="AP85" s="305">
        <f>'2'!M72</f>
        <v>0</v>
      </c>
      <c r="AQ85" s="305">
        <f>'2'!N72</f>
        <v>0</v>
      </c>
      <c r="AR85" s="305">
        <f>'2'!O72</f>
        <v>0</v>
      </c>
      <c r="AS85" s="306" t="str">
        <f>'2'!P72</f>
        <v>-</v>
      </c>
      <c r="AT85" s="307">
        <f t="shared" si="28"/>
        <v>0</v>
      </c>
      <c r="AU85" s="307" t="str">
        <f t="shared" si="29"/>
        <v>E</v>
      </c>
      <c r="AV85" s="307">
        <f t="shared" si="30"/>
        <v>0</v>
      </c>
      <c r="AW85" s="307" t="str">
        <f t="shared" si="31"/>
        <v>E</v>
      </c>
      <c r="AX85" s="307">
        <f t="shared" si="32"/>
        <v>0</v>
      </c>
      <c r="AY85" s="307" t="str">
        <f t="shared" si="33"/>
        <v>E</v>
      </c>
      <c r="AZ85" s="301">
        <f>'B2'!AT146/2</f>
        <v>0</v>
      </c>
      <c r="BA85" s="301" t="str">
        <f t="shared" si="34"/>
        <v>E</v>
      </c>
      <c r="BB85" s="307">
        <f t="shared" si="44"/>
        <v>0</v>
      </c>
      <c r="BC85" s="301" t="str">
        <f t="shared" si="45"/>
        <v>E</v>
      </c>
      <c r="BD85" s="276"/>
      <c r="BE85" s="276"/>
      <c r="BF85" s="276"/>
      <c r="BG85" s="276"/>
      <c r="BH85" s="276"/>
      <c r="BI85" s="276"/>
      <c r="BJ85" s="276"/>
      <c r="BK85" s="276"/>
      <c r="BL85" s="276"/>
      <c r="BM85" s="276"/>
      <c r="BN85" s="276"/>
      <c r="BO85" s="276"/>
      <c r="BP85" s="276"/>
      <c r="BQ85" s="276"/>
      <c r="BR85" s="276"/>
      <c r="BS85" s="276"/>
      <c r="BT85" s="276"/>
      <c r="BU85" s="276"/>
      <c r="BV85" s="276"/>
      <c r="BW85" s="276"/>
      <c r="BX85" s="276"/>
      <c r="BY85" s="276"/>
      <c r="BZ85" s="276"/>
      <c r="CA85" s="276"/>
      <c r="CB85" s="276"/>
      <c r="CC85" s="276"/>
      <c r="CD85" s="276"/>
      <c r="CE85" s="276"/>
      <c r="CF85" s="276"/>
    </row>
    <row r="86" spans="2:84" s="97" customFormat="1" ht="24.95" customHeight="1">
      <c r="B86" s="69">
        <v>70</v>
      </c>
      <c r="C86" s="104" t="str">
        <f>CONCATENATE('2'!C73,'2'!Q73,'2'!D73,'2'!Q73,'2'!E73)</f>
        <v xml:space="preserve">  </v>
      </c>
      <c r="D86" s="94">
        <f>'2'!H73</f>
        <v>0</v>
      </c>
      <c r="E86" s="94">
        <f>'2'!I73</f>
        <v>0</v>
      </c>
      <c r="F86" s="70">
        <f>'GUJ1'!AB78</f>
        <v>0</v>
      </c>
      <c r="G86" s="308"/>
      <c r="H86" s="308"/>
      <c r="I86" s="70">
        <f>'GUJ2'!AB78</f>
        <v>0</v>
      </c>
      <c r="J86" s="308"/>
      <c r="K86" s="308"/>
      <c r="L86" s="70">
        <f t="shared" si="35"/>
        <v>0</v>
      </c>
      <c r="M86" s="69" t="str">
        <f t="shared" si="36"/>
        <v>E</v>
      </c>
      <c r="N86" s="70">
        <f>'M1'!AB78</f>
        <v>0</v>
      </c>
      <c r="O86" s="308"/>
      <c r="P86" s="308"/>
      <c r="Q86" s="70">
        <f>'M2'!AB78</f>
        <v>0</v>
      </c>
      <c r="R86" s="308"/>
      <c r="S86" s="308"/>
      <c r="T86" s="70">
        <f t="shared" si="37"/>
        <v>0</v>
      </c>
      <c r="U86" s="69" t="str">
        <f t="shared" si="38"/>
        <v>E</v>
      </c>
      <c r="V86" s="215"/>
      <c r="W86" s="70">
        <f>'SC1'!AB78</f>
        <v>0</v>
      </c>
      <c r="X86" s="308"/>
      <c r="Y86" s="308"/>
      <c r="Z86" s="70">
        <f>'SC2'!AB78</f>
        <v>0</v>
      </c>
      <c r="AA86" s="308"/>
      <c r="AB86" s="308"/>
      <c r="AC86" s="70">
        <f t="shared" si="39"/>
        <v>0</v>
      </c>
      <c r="AD86" s="69" t="str">
        <f t="shared" si="40"/>
        <v>E</v>
      </c>
      <c r="AE86" s="70">
        <f>'B2'!AU148</f>
        <v>0</v>
      </c>
      <c r="AF86" s="69" t="str">
        <f t="shared" si="27"/>
        <v>E</v>
      </c>
      <c r="AG86" s="70">
        <f t="shared" si="41"/>
        <v>0</v>
      </c>
      <c r="AH86" s="69" t="str">
        <f t="shared" si="42"/>
        <v>E</v>
      </c>
      <c r="AI86" s="70">
        <f>'2'!L73</f>
        <v>0</v>
      </c>
      <c r="AJ86" s="91">
        <f t="shared" si="43"/>
        <v>0</v>
      </c>
      <c r="AK86" s="289"/>
      <c r="AL86" s="302">
        <f>'2'!K73</f>
        <v>0</v>
      </c>
      <c r="AM86" s="302">
        <f>'2'!J73</f>
        <v>0</v>
      </c>
      <c r="AN86" s="303" t="str">
        <f>CONCATENATE('2'!C73,'2'!Q73,'2'!E73,'2'!Q73,'2'!F73)</f>
        <v xml:space="preserve">  </v>
      </c>
      <c r="AO86" s="304" t="str">
        <f>CONCATENATE('2'!C73,'2'!Q73,'2'!G73,'2'!Q73,'2'!E73)</f>
        <v xml:space="preserve">  </v>
      </c>
      <c r="AP86" s="305">
        <f>'2'!M73</f>
        <v>0</v>
      </c>
      <c r="AQ86" s="305">
        <f>'2'!N73</f>
        <v>0</v>
      </c>
      <c r="AR86" s="305">
        <f>'2'!O73</f>
        <v>0</v>
      </c>
      <c r="AS86" s="306" t="str">
        <f>'2'!P73</f>
        <v>-</v>
      </c>
      <c r="AT86" s="307">
        <f t="shared" si="28"/>
        <v>0</v>
      </c>
      <c r="AU86" s="307" t="str">
        <f t="shared" si="29"/>
        <v>E</v>
      </c>
      <c r="AV86" s="307">
        <f t="shared" si="30"/>
        <v>0</v>
      </c>
      <c r="AW86" s="307" t="str">
        <f t="shared" si="31"/>
        <v>E</v>
      </c>
      <c r="AX86" s="307">
        <f t="shared" si="32"/>
        <v>0</v>
      </c>
      <c r="AY86" s="307" t="str">
        <f t="shared" si="33"/>
        <v>E</v>
      </c>
      <c r="AZ86" s="301">
        <f>'B2'!AT148/2</f>
        <v>0</v>
      </c>
      <c r="BA86" s="301" t="str">
        <f t="shared" si="34"/>
        <v>E</v>
      </c>
      <c r="BB86" s="307">
        <f t="shared" si="44"/>
        <v>0</v>
      </c>
      <c r="BC86" s="301" t="str">
        <f t="shared" si="45"/>
        <v>E</v>
      </c>
      <c r="BD86" s="276"/>
      <c r="BE86" s="276"/>
      <c r="BF86" s="276"/>
      <c r="BG86" s="276"/>
      <c r="BH86" s="276"/>
      <c r="BI86" s="276"/>
      <c r="BJ86" s="276"/>
      <c r="BK86" s="276"/>
      <c r="BL86" s="276"/>
      <c r="BM86" s="276"/>
      <c r="BN86" s="276"/>
      <c r="BO86" s="276"/>
      <c r="BP86" s="276"/>
      <c r="BQ86" s="276"/>
      <c r="BR86" s="276"/>
      <c r="BS86" s="276"/>
      <c r="BT86" s="276"/>
      <c r="BU86" s="276"/>
      <c r="BV86" s="276"/>
      <c r="BW86" s="276"/>
      <c r="BX86" s="276"/>
      <c r="BY86" s="276"/>
      <c r="BZ86" s="276"/>
      <c r="CA86" s="276"/>
      <c r="CB86" s="276"/>
      <c r="CC86" s="276"/>
      <c r="CD86" s="276"/>
      <c r="CE86" s="276"/>
      <c r="CF86" s="276"/>
    </row>
    <row r="87" spans="2:84" s="97" customFormat="1" ht="24.95" customHeight="1">
      <c r="B87" s="69">
        <v>71</v>
      </c>
      <c r="C87" s="104" t="str">
        <f>CONCATENATE('2'!C74,'2'!Q74,'2'!D74,'2'!Q74,'2'!E74)</f>
        <v xml:space="preserve">  </v>
      </c>
      <c r="D87" s="94">
        <f>'2'!H74</f>
        <v>0</v>
      </c>
      <c r="E87" s="94">
        <f>'2'!I74</f>
        <v>0</v>
      </c>
      <c r="F87" s="70">
        <f>'GUJ1'!AB79</f>
        <v>0</v>
      </c>
      <c r="G87" s="308"/>
      <c r="H87" s="308"/>
      <c r="I87" s="70">
        <f>'GUJ2'!AB79</f>
        <v>0</v>
      </c>
      <c r="J87" s="308"/>
      <c r="K87" s="308"/>
      <c r="L87" s="70">
        <f t="shared" si="35"/>
        <v>0</v>
      </c>
      <c r="M87" s="69" t="str">
        <f t="shared" si="36"/>
        <v>E</v>
      </c>
      <c r="N87" s="70">
        <f>'M1'!AB79</f>
        <v>0</v>
      </c>
      <c r="O87" s="308"/>
      <c r="P87" s="308"/>
      <c r="Q87" s="70">
        <f>'M2'!AB79</f>
        <v>0</v>
      </c>
      <c r="R87" s="308"/>
      <c r="S87" s="308"/>
      <c r="T87" s="70">
        <f t="shared" si="37"/>
        <v>0</v>
      </c>
      <c r="U87" s="69" t="str">
        <f t="shared" si="38"/>
        <v>E</v>
      </c>
      <c r="V87" s="215"/>
      <c r="W87" s="70">
        <f>'SC1'!AB79</f>
        <v>0</v>
      </c>
      <c r="X87" s="308"/>
      <c r="Y87" s="308"/>
      <c r="Z87" s="70">
        <f>'SC2'!AB79</f>
        <v>0</v>
      </c>
      <c r="AA87" s="308"/>
      <c r="AB87" s="308"/>
      <c r="AC87" s="70">
        <f t="shared" si="39"/>
        <v>0</v>
      </c>
      <c r="AD87" s="69" t="str">
        <f t="shared" si="40"/>
        <v>E</v>
      </c>
      <c r="AE87" s="70">
        <f>'B2'!AU150</f>
        <v>0</v>
      </c>
      <c r="AF87" s="69" t="str">
        <f t="shared" si="27"/>
        <v>E</v>
      </c>
      <c r="AG87" s="70">
        <f t="shared" si="41"/>
        <v>0</v>
      </c>
      <c r="AH87" s="69" t="str">
        <f t="shared" si="42"/>
        <v>E</v>
      </c>
      <c r="AI87" s="70">
        <f>'2'!L74</f>
        <v>0</v>
      </c>
      <c r="AJ87" s="91">
        <f t="shared" si="43"/>
        <v>0</v>
      </c>
      <c r="AK87" s="289"/>
      <c r="AL87" s="302">
        <f>'2'!K74</f>
        <v>0</v>
      </c>
      <c r="AM87" s="302">
        <f>'2'!J74</f>
        <v>0</v>
      </c>
      <c r="AN87" s="303" t="str">
        <f>CONCATENATE('2'!C74,'2'!Q74,'2'!E74,'2'!Q74,'2'!F74)</f>
        <v xml:space="preserve">  </v>
      </c>
      <c r="AO87" s="304" t="str">
        <f>CONCATENATE('2'!C74,'2'!Q74,'2'!G74,'2'!Q74,'2'!E74)</f>
        <v xml:space="preserve">  </v>
      </c>
      <c r="AP87" s="305">
        <f>'2'!M74</f>
        <v>0</v>
      </c>
      <c r="AQ87" s="305">
        <f>'2'!N74</f>
        <v>0</v>
      </c>
      <c r="AR87" s="305">
        <f>'2'!O74</f>
        <v>0</v>
      </c>
      <c r="AS87" s="306" t="str">
        <f>'2'!P74</f>
        <v>-</v>
      </c>
      <c r="AT87" s="307">
        <f t="shared" si="28"/>
        <v>0</v>
      </c>
      <c r="AU87" s="307" t="str">
        <f t="shared" si="29"/>
        <v>E</v>
      </c>
      <c r="AV87" s="307">
        <f t="shared" si="30"/>
        <v>0</v>
      </c>
      <c r="AW87" s="307" t="str">
        <f t="shared" si="31"/>
        <v>E</v>
      </c>
      <c r="AX87" s="307">
        <f t="shared" si="32"/>
        <v>0</v>
      </c>
      <c r="AY87" s="307" t="str">
        <f t="shared" si="33"/>
        <v>E</v>
      </c>
      <c r="AZ87" s="301">
        <f>'B2'!AT150/2</f>
        <v>0</v>
      </c>
      <c r="BA87" s="301" t="str">
        <f t="shared" si="34"/>
        <v>E</v>
      </c>
      <c r="BB87" s="307">
        <f t="shared" si="44"/>
        <v>0</v>
      </c>
      <c r="BC87" s="301" t="str">
        <f t="shared" si="45"/>
        <v>E</v>
      </c>
      <c r="BD87" s="276"/>
      <c r="BE87" s="276"/>
      <c r="BF87" s="276"/>
      <c r="BG87" s="276"/>
      <c r="BH87" s="276"/>
      <c r="BI87" s="276"/>
      <c r="BJ87" s="276"/>
      <c r="BK87" s="276"/>
      <c r="BL87" s="276"/>
      <c r="BM87" s="276"/>
      <c r="BN87" s="276"/>
      <c r="BO87" s="276"/>
      <c r="BP87" s="276"/>
      <c r="BQ87" s="276"/>
      <c r="BR87" s="276"/>
      <c r="BS87" s="276"/>
      <c r="BT87" s="276"/>
      <c r="BU87" s="276"/>
      <c r="BV87" s="276"/>
      <c r="BW87" s="276"/>
      <c r="BX87" s="276"/>
      <c r="BY87" s="276"/>
      <c r="BZ87" s="276"/>
      <c r="CA87" s="276"/>
      <c r="CB87" s="276"/>
      <c r="CC87" s="276"/>
      <c r="CD87" s="276"/>
      <c r="CE87" s="276"/>
      <c r="CF87" s="276"/>
    </row>
    <row r="88" spans="2:84" s="97" customFormat="1" ht="24.95" customHeight="1">
      <c r="B88" s="69">
        <v>72</v>
      </c>
      <c r="C88" s="104" t="str">
        <f>CONCATENATE('2'!C75,'2'!Q75,'2'!D75,'2'!Q75,'2'!E75)</f>
        <v xml:space="preserve">  </v>
      </c>
      <c r="D88" s="94">
        <f>'2'!H75</f>
        <v>0</v>
      </c>
      <c r="E88" s="94">
        <f>'2'!I75</f>
        <v>0</v>
      </c>
      <c r="F88" s="70">
        <f>'GUJ1'!AB80</f>
        <v>0</v>
      </c>
      <c r="G88" s="308"/>
      <c r="H88" s="308"/>
      <c r="I88" s="70">
        <f>'GUJ2'!AB80</f>
        <v>0</v>
      </c>
      <c r="J88" s="308"/>
      <c r="K88" s="308"/>
      <c r="L88" s="70">
        <f t="shared" si="35"/>
        <v>0</v>
      </c>
      <c r="M88" s="69" t="str">
        <f t="shared" si="36"/>
        <v>E</v>
      </c>
      <c r="N88" s="70">
        <f>'M1'!AB80</f>
        <v>0</v>
      </c>
      <c r="O88" s="308"/>
      <c r="P88" s="308"/>
      <c r="Q88" s="70">
        <f>'M2'!AB80</f>
        <v>0</v>
      </c>
      <c r="R88" s="308"/>
      <c r="S88" s="308"/>
      <c r="T88" s="70">
        <f t="shared" si="37"/>
        <v>0</v>
      </c>
      <c r="U88" s="69" t="str">
        <f t="shared" si="38"/>
        <v>E</v>
      </c>
      <c r="V88" s="215"/>
      <c r="W88" s="70">
        <f>'SC1'!AB80</f>
        <v>0</v>
      </c>
      <c r="X88" s="308"/>
      <c r="Y88" s="308"/>
      <c r="Z88" s="70">
        <f>'SC2'!AB80</f>
        <v>0</v>
      </c>
      <c r="AA88" s="308"/>
      <c r="AB88" s="308"/>
      <c r="AC88" s="70">
        <f t="shared" si="39"/>
        <v>0</v>
      </c>
      <c r="AD88" s="69" t="str">
        <f t="shared" si="40"/>
        <v>E</v>
      </c>
      <c r="AE88" s="70">
        <f>'B2'!AU152</f>
        <v>0</v>
      </c>
      <c r="AF88" s="69" t="str">
        <f t="shared" si="27"/>
        <v>E</v>
      </c>
      <c r="AG88" s="70">
        <f t="shared" si="41"/>
        <v>0</v>
      </c>
      <c r="AH88" s="69" t="str">
        <f t="shared" si="42"/>
        <v>E</v>
      </c>
      <c r="AI88" s="70">
        <f>'2'!L75</f>
        <v>0</v>
      </c>
      <c r="AJ88" s="91">
        <f t="shared" si="43"/>
        <v>0</v>
      </c>
      <c r="AK88" s="289"/>
      <c r="AL88" s="302">
        <f>'2'!K75</f>
        <v>0</v>
      </c>
      <c r="AM88" s="302">
        <f>'2'!J75</f>
        <v>0</v>
      </c>
      <c r="AN88" s="303" t="str">
        <f>CONCATENATE('2'!C75,'2'!Q75,'2'!E75,'2'!Q75,'2'!F75)</f>
        <v xml:space="preserve">  </v>
      </c>
      <c r="AO88" s="304" t="str">
        <f>CONCATENATE('2'!C75,'2'!Q75,'2'!G75,'2'!Q75,'2'!E75)</f>
        <v xml:space="preserve">  </v>
      </c>
      <c r="AP88" s="305">
        <f>'2'!M75</f>
        <v>0</v>
      </c>
      <c r="AQ88" s="305">
        <f>'2'!N75</f>
        <v>0</v>
      </c>
      <c r="AR88" s="305">
        <f>'2'!O75</f>
        <v>0</v>
      </c>
      <c r="AS88" s="306" t="str">
        <f>'2'!P75</f>
        <v>-</v>
      </c>
      <c r="AT88" s="307">
        <f t="shared" si="28"/>
        <v>0</v>
      </c>
      <c r="AU88" s="307" t="str">
        <f t="shared" si="29"/>
        <v>E</v>
      </c>
      <c r="AV88" s="307">
        <f t="shared" si="30"/>
        <v>0</v>
      </c>
      <c r="AW88" s="307" t="str">
        <f t="shared" si="31"/>
        <v>E</v>
      </c>
      <c r="AX88" s="307">
        <f t="shared" si="32"/>
        <v>0</v>
      </c>
      <c r="AY88" s="307" t="str">
        <f t="shared" si="33"/>
        <v>E</v>
      </c>
      <c r="AZ88" s="301">
        <f>'B2'!AT152/2</f>
        <v>0</v>
      </c>
      <c r="BA88" s="301" t="str">
        <f t="shared" si="34"/>
        <v>E</v>
      </c>
      <c r="BB88" s="307">
        <f t="shared" si="44"/>
        <v>0</v>
      </c>
      <c r="BC88" s="301" t="str">
        <f t="shared" si="45"/>
        <v>E</v>
      </c>
      <c r="BD88" s="276"/>
      <c r="BE88" s="276"/>
      <c r="BF88" s="276"/>
      <c r="BG88" s="276"/>
      <c r="BH88" s="276"/>
      <c r="BI88" s="276"/>
      <c r="BJ88" s="276"/>
      <c r="BK88" s="276"/>
      <c r="BL88" s="276"/>
      <c r="BM88" s="276"/>
      <c r="BN88" s="276"/>
      <c r="BO88" s="276"/>
      <c r="BP88" s="276"/>
      <c r="BQ88" s="276"/>
      <c r="BR88" s="276"/>
      <c r="BS88" s="276"/>
      <c r="BT88" s="276"/>
      <c r="BU88" s="276"/>
      <c r="BV88" s="276"/>
      <c r="BW88" s="276"/>
      <c r="BX88" s="276"/>
      <c r="BY88" s="276"/>
      <c r="BZ88" s="276"/>
      <c r="CA88" s="276"/>
      <c r="CB88" s="276"/>
      <c r="CC88" s="276"/>
      <c r="CD88" s="276"/>
      <c r="CE88" s="276"/>
      <c r="CF88" s="276"/>
    </row>
    <row r="89" spans="2:84" s="97" customFormat="1" ht="24.95" customHeight="1">
      <c r="B89" s="69">
        <v>73</v>
      </c>
      <c r="C89" s="104" t="str">
        <f>CONCATENATE('2'!C76,'2'!Q76,'2'!D76,'2'!Q76,'2'!E76)</f>
        <v xml:space="preserve">  </v>
      </c>
      <c r="D89" s="94">
        <f>'2'!H76</f>
        <v>0</v>
      </c>
      <c r="E89" s="94">
        <f>'2'!I76</f>
        <v>0</v>
      </c>
      <c r="F89" s="70">
        <f>'GUJ1'!AB81</f>
        <v>0</v>
      </c>
      <c r="G89" s="308"/>
      <c r="H89" s="308"/>
      <c r="I89" s="70">
        <f>'GUJ2'!AB81</f>
        <v>0</v>
      </c>
      <c r="J89" s="308"/>
      <c r="K89" s="308"/>
      <c r="L89" s="70">
        <f t="shared" si="35"/>
        <v>0</v>
      </c>
      <c r="M89" s="69" t="str">
        <f t="shared" si="36"/>
        <v>E</v>
      </c>
      <c r="N89" s="70">
        <f>'M1'!AB81</f>
        <v>0</v>
      </c>
      <c r="O89" s="308"/>
      <c r="P89" s="308"/>
      <c r="Q89" s="70">
        <f>'M2'!AB81</f>
        <v>0</v>
      </c>
      <c r="R89" s="308"/>
      <c r="S89" s="308"/>
      <c r="T89" s="70">
        <f t="shared" si="37"/>
        <v>0</v>
      </c>
      <c r="U89" s="69" t="str">
        <f t="shared" si="38"/>
        <v>E</v>
      </c>
      <c r="V89" s="215"/>
      <c r="W89" s="70">
        <f>'SC1'!AB81</f>
        <v>0</v>
      </c>
      <c r="X89" s="308"/>
      <c r="Y89" s="308"/>
      <c r="Z89" s="70">
        <f>'SC2'!AB81</f>
        <v>0</v>
      </c>
      <c r="AA89" s="308"/>
      <c r="AB89" s="308"/>
      <c r="AC89" s="70">
        <f t="shared" si="39"/>
        <v>0</v>
      </c>
      <c r="AD89" s="69" t="str">
        <f t="shared" si="40"/>
        <v>E</v>
      </c>
      <c r="AE89" s="70">
        <f>'B2'!AU154</f>
        <v>0</v>
      </c>
      <c r="AF89" s="69" t="str">
        <f t="shared" si="27"/>
        <v>E</v>
      </c>
      <c r="AG89" s="70">
        <f t="shared" si="41"/>
        <v>0</v>
      </c>
      <c r="AH89" s="69" t="str">
        <f t="shared" si="42"/>
        <v>E</v>
      </c>
      <c r="AI89" s="70">
        <f>'2'!L76</f>
        <v>0</v>
      </c>
      <c r="AJ89" s="91">
        <f t="shared" si="43"/>
        <v>0</v>
      </c>
      <c r="AK89" s="289"/>
      <c r="AL89" s="302">
        <f>'2'!K76</f>
        <v>0</v>
      </c>
      <c r="AM89" s="302">
        <f>'2'!J76</f>
        <v>0</v>
      </c>
      <c r="AN89" s="303" t="str">
        <f>CONCATENATE('2'!C76,'2'!Q76,'2'!E76,'2'!Q76,'2'!F76)</f>
        <v xml:space="preserve">  </v>
      </c>
      <c r="AO89" s="304" t="str">
        <f>CONCATENATE('2'!C76,'2'!Q76,'2'!G76,'2'!Q76,'2'!E76)</f>
        <v xml:space="preserve">  </v>
      </c>
      <c r="AP89" s="305">
        <f>'2'!M76</f>
        <v>0</v>
      </c>
      <c r="AQ89" s="305">
        <f>'2'!N76</f>
        <v>0</v>
      </c>
      <c r="AR89" s="305">
        <f>'2'!O76</f>
        <v>0</v>
      </c>
      <c r="AS89" s="306" t="str">
        <f>'2'!P76</f>
        <v>-</v>
      </c>
      <c r="AT89" s="307">
        <f t="shared" si="28"/>
        <v>0</v>
      </c>
      <c r="AU89" s="307" t="str">
        <f t="shared" si="29"/>
        <v>E</v>
      </c>
      <c r="AV89" s="307">
        <f t="shared" si="30"/>
        <v>0</v>
      </c>
      <c r="AW89" s="307" t="str">
        <f t="shared" si="31"/>
        <v>E</v>
      </c>
      <c r="AX89" s="307">
        <f t="shared" si="32"/>
        <v>0</v>
      </c>
      <c r="AY89" s="307" t="str">
        <f t="shared" si="33"/>
        <v>E</v>
      </c>
      <c r="AZ89" s="301">
        <f>'B2'!AT154/2</f>
        <v>0</v>
      </c>
      <c r="BA89" s="301" t="str">
        <f t="shared" si="34"/>
        <v>E</v>
      </c>
      <c r="BB89" s="307">
        <f t="shared" si="44"/>
        <v>0</v>
      </c>
      <c r="BC89" s="301" t="str">
        <f t="shared" si="45"/>
        <v>E</v>
      </c>
      <c r="BD89" s="276"/>
      <c r="BE89" s="276"/>
      <c r="BF89" s="276"/>
      <c r="BG89" s="276"/>
      <c r="BH89" s="276"/>
      <c r="BI89" s="276"/>
      <c r="BJ89" s="276"/>
      <c r="BK89" s="276"/>
      <c r="BL89" s="276"/>
      <c r="BM89" s="276"/>
      <c r="BN89" s="276"/>
      <c r="BO89" s="276"/>
      <c r="BP89" s="276"/>
      <c r="BQ89" s="276"/>
      <c r="BR89" s="276"/>
      <c r="BS89" s="276"/>
      <c r="BT89" s="276"/>
      <c r="BU89" s="276"/>
      <c r="BV89" s="276"/>
      <c r="BW89" s="276"/>
      <c r="BX89" s="276"/>
      <c r="BY89" s="276"/>
      <c r="BZ89" s="276"/>
      <c r="CA89" s="276"/>
      <c r="CB89" s="276"/>
      <c r="CC89" s="276"/>
      <c r="CD89" s="276"/>
      <c r="CE89" s="276"/>
      <c r="CF89" s="276"/>
    </row>
    <row r="90" spans="2:84" s="97" customFormat="1" ht="24.95" customHeight="1">
      <c r="B90" s="69">
        <v>74</v>
      </c>
      <c r="C90" s="104" t="str">
        <f>CONCATENATE('2'!C77,'2'!Q77,'2'!D77,'2'!Q77,'2'!E77)</f>
        <v xml:space="preserve">  </v>
      </c>
      <c r="D90" s="94">
        <f>'2'!H77</f>
        <v>0</v>
      </c>
      <c r="E90" s="94">
        <f>'2'!I77</f>
        <v>0</v>
      </c>
      <c r="F90" s="70">
        <f>'GUJ1'!AB82</f>
        <v>0</v>
      </c>
      <c r="G90" s="308"/>
      <c r="H90" s="308"/>
      <c r="I90" s="70">
        <f>'GUJ2'!AB82</f>
        <v>0</v>
      </c>
      <c r="J90" s="308"/>
      <c r="K90" s="308"/>
      <c r="L90" s="70">
        <f t="shared" si="35"/>
        <v>0</v>
      </c>
      <c r="M90" s="69" t="str">
        <f t="shared" si="36"/>
        <v>E</v>
      </c>
      <c r="N90" s="70">
        <f>'M1'!AB82</f>
        <v>0</v>
      </c>
      <c r="O90" s="308"/>
      <c r="P90" s="308"/>
      <c r="Q90" s="70">
        <f>'M2'!AB82</f>
        <v>0</v>
      </c>
      <c r="R90" s="308"/>
      <c r="S90" s="308"/>
      <c r="T90" s="70">
        <f t="shared" si="37"/>
        <v>0</v>
      </c>
      <c r="U90" s="69" t="str">
        <f t="shared" si="38"/>
        <v>E</v>
      </c>
      <c r="V90" s="215"/>
      <c r="W90" s="70">
        <f>'SC1'!AB82</f>
        <v>0</v>
      </c>
      <c r="X90" s="308"/>
      <c r="Y90" s="308"/>
      <c r="Z90" s="70">
        <f>'SC2'!AB82</f>
        <v>0</v>
      </c>
      <c r="AA90" s="308"/>
      <c r="AB90" s="308"/>
      <c r="AC90" s="70">
        <f t="shared" si="39"/>
        <v>0</v>
      </c>
      <c r="AD90" s="69" t="str">
        <f t="shared" si="40"/>
        <v>E</v>
      </c>
      <c r="AE90" s="70">
        <f>'B2'!AU156</f>
        <v>0</v>
      </c>
      <c r="AF90" s="69" t="str">
        <f t="shared" si="27"/>
        <v>E</v>
      </c>
      <c r="AG90" s="70">
        <f t="shared" si="41"/>
        <v>0</v>
      </c>
      <c r="AH90" s="69" t="str">
        <f t="shared" si="42"/>
        <v>E</v>
      </c>
      <c r="AI90" s="70">
        <f>'2'!L77</f>
        <v>0</v>
      </c>
      <c r="AJ90" s="91">
        <f t="shared" si="43"/>
        <v>0</v>
      </c>
      <c r="AK90" s="289"/>
      <c r="AL90" s="302">
        <f>'2'!K77</f>
        <v>0</v>
      </c>
      <c r="AM90" s="302">
        <f>'2'!J77</f>
        <v>0</v>
      </c>
      <c r="AN90" s="303" t="str">
        <f>CONCATENATE('2'!C77,'2'!Q77,'2'!E77,'2'!Q77,'2'!F77)</f>
        <v xml:space="preserve">  </v>
      </c>
      <c r="AO90" s="304" t="str">
        <f>CONCATENATE('2'!C77,'2'!Q77,'2'!G77,'2'!Q77,'2'!E77)</f>
        <v xml:space="preserve">  </v>
      </c>
      <c r="AP90" s="305">
        <f>'2'!M77</f>
        <v>0</v>
      </c>
      <c r="AQ90" s="305">
        <f>'2'!N77</f>
        <v>0</v>
      </c>
      <c r="AR90" s="305">
        <f>'2'!O77</f>
        <v>0</v>
      </c>
      <c r="AS90" s="306" t="str">
        <f>'2'!P77</f>
        <v>-</v>
      </c>
      <c r="AT90" s="307">
        <f t="shared" si="28"/>
        <v>0</v>
      </c>
      <c r="AU90" s="307" t="str">
        <f t="shared" si="29"/>
        <v>E</v>
      </c>
      <c r="AV90" s="307">
        <f t="shared" si="30"/>
        <v>0</v>
      </c>
      <c r="AW90" s="307" t="str">
        <f t="shared" si="31"/>
        <v>E</v>
      </c>
      <c r="AX90" s="307">
        <f t="shared" si="32"/>
        <v>0</v>
      </c>
      <c r="AY90" s="307" t="str">
        <f t="shared" si="33"/>
        <v>E</v>
      </c>
      <c r="AZ90" s="301">
        <f>'B2'!AT156/2</f>
        <v>0</v>
      </c>
      <c r="BA90" s="301" t="str">
        <f t="shared" si="34"/>
        <v>E</v>
      </c>
      <c r="BB90" s="307">
        <f t="shared" si="44"/>
        <v>0</v>
      </c>
      <c r="BC90" s="301" t="str">
        <f t="shared" si="45"/>
        <v>E</v>
      </c>
      <c r="BD90" s="276"/>
      <c r="BE90" s="276"/>
      <c r="BF90" s="276"/>
      <c r="BG90" s="276"/>
      <c r="BH90" s="276"/>
      <c r="BI90" s="276"/>
      <c r="BJ90" s="276"/>
      <c r="BK90" s="276"/>
      <c r="BL90" s="276"/>
      <c r="BM90" s="276"/>
      <c r="BN90" s="276"/>
      <c r="BO90" s="276"/>
      <c r="BP90" s="276"/>
      <c r="BQ90" s="276"/>
      <c r="BR90" s="276"/>
      <c r="BS90" s="276"/>
      <c r="BT90" s="276"/>
      <c r="BU90" s="276"/>
      <c r="BV90" s="276"/>
      <c r="BW90" s="276"/>
      <c r="BX90" s="276"/>
      <c r="BY90" s="276"/>
      <c r="BZ90" s="276"/>
      <c r="CA90" s="276"/>
      <c r="CB90" s="276"/>
      <c r="CC90" s="276"/>
      <c r="CD90" s="276"/>
      <c r="CE90" s="276"/>
      <c r="CF90" s="276"/>
    </row>
    <row r="91" spans="2:84" s="97" customFormat="1" ht="24.95" customHeight="1">
      <c r="B91" s="69">
        <v>75</v>
      </c>
      <c r="C91" s="104" t="str">
        <f>CONCATENATE('2'!C78,'2'!Q78,'2'!D78,'2'!Q78,'2'!E78)</f>
        <v xml:space="preserve">  </v>
      </c>
      <c r="D91" s="94">
        <f>'2'!H78</f>
        <v>0</v>
      </c>
      <c r="E91" s="94">
        <f>'2'!I78</f>
        <v>0</v>
      </c>
      <c r="F91" s="70">
        <f>'GUJ1'!AB83</f>
        <v>0</v>
      </c>
      <c r="G91" s="308"/>
      <c r="H91" s="308"/>
      <c r="I91" s="70">
        <f>'GUJ2'!AB83</f>
        <v>0</v>
      </c>
      <c r="J91" s="308"/>
      <c r="K91" s="308"/>
      <c r="L91" s="70">
        <f t="shared" si="35"/>
        <v>0</v>
      </c>
      <c r="M91" s="69" t="str">
        <f t="shared" si="36"/>
        <v>E</v>
      </c>
      <c r="N91" s="70">
        <f>'M1'!AB83</f>
        <v>0</v>
      </c>
      <c r="O91" s="308"/>
      <c r="P91" s="308"/>
      <c r="Q91" s="70">
        <f>'M2'!AB83</f>
        <v>0</v>
      </c>
      <c r="R91" s="308"/>
      <c r="S91" s="308"/>
      <c r="T91" s="70">
        <f t="shared" si="37"/>
        <v>0</v>
      </c>
      <c r="U91" s="69" t="str">
        <f t="shared" si="38"/>
        <v>E</v>
      </c>
      <c r="V91" s="215"/>
      <c r="W91" s="70">
        <f>'SC1'!AB83</f>
        <v>0</v>
      </c>
      <c r="X91" s="308"/>
      <c r="Y91" s="308"/>
      <c r="Z91" s="70">
        <f>'SC2'!AB83</f>
        <v>0</v>
      </c>
      <c r="AA91" s="308"/>
      <c r="AB91" s="308"/>
      <c r="AC91" s="70">
        <f t="shared" si="39"/>
        <v>0</v>
      </c>
      <c r="AD91" s="69" t="str">
        <f t="shared" si="40"/>
        <v>E</v>
      </c>
      <c r="AE91" s="70">
        <f>'B2'!AU158</f>
        <v>0</v>
      </c>
      <c r="AF91" s="69" t="str">
        <f t="shared" si="27"/>
        <v>E</v>
      </c>
      <c r="AG91" s="70">
        <f t="shared" si="41"/>
        <v>0</v>
      </c>
      <c r="AH91" s="69" t="str">
        <f t="shared" si="42"/>
        <v>E</v>
      </c>
      <c r="AI91" s="70">
        <f>'2'!L78</f>
        <v>0</v>
      </c>
      <c r="AJ91" s="91">
        <f t="shared" si="43"/>
        <v>0</v>
      </c>
      <c r="AK91" s="289"/>
      <c r="AL91" s="302">
        <f>'2'!K78</f>
        <v>0</v>
      </c>
      <c r="AM91" s="302">
        <f>'2'!J78</f>
        <v>0</v>
      </c>
      <c r="AN91" s="303" t="str">
        <f>CONCATENATE('2'!C78,'2'!Q78,'2'!E78,'2'!Q78,'2'!F78)</f>
        <v xml:space="preserve">  </v>
      </c>
      <c r="AO91" s="304" t="str">
        <f>CONCATENATE('2'!C78,'2'!Q78,'2'!G78,'2'!Q78,'2'!E78)</f>
        <v xml:space="preserve">  </v>
      </c>
      <c r="AP91" s="305">
        <f>'2'!M78</f>
        <v>0</v>
      </c>
      <c r="AQ91" s="305">
        <f>'2'!N78</f>
        <v>0</v>
      </c>
      <c r="AR91" s="305">
        <f>'2'!O78</f>
        <v>0</v>
      </c>
      <c r="AS91" s="306" t="str">
        <f>'2'!P78</f>
        <v>-</v>
      </c>
      <c r="AT91" s="307">
        <f t="shared" si="28"/>
        <v>0</v>
      </c>
      <c r="AU91" s="307" t="str">
        <f t="shared" si="29"/>
        <v>E</v>
      </c>
      <c r="AV91" s="307">
        <f t="shared" si="30"/>
        <v>0</v>
      </c>
      <c r="AW91" s="307" t="str">
        <f t="shared" si="31"/>
        <v>E</v>
      </c>
      <c r="AX91" s="307">
        <f t="shared" si="32"/>
        <v>0</v>
      </c>
      <c r="AY91" s="307" t="str">
        <f t="shared" si="33"/>
        <v>E</v>
      </c>
      <c r="AZ91" s="301">
        <f>'B2'!AT158/2</f>
        <v>0</v>
      </c>
      <c r="BA91" s="301" t="str">
        <f t="shared" si="34"/>
        <v>E</v>
      </c>
      <c r="BB91" s="307">
        <f t="shared" si="44"/>
        <v>0</v>
      </c>
      <c r="BC91" s="301" t="str">
        <f t="shared" si="45"/>
        <v>E</v>
      </c>
      <c r="BD91" s="276"/>
      <c r="BE91" s="276"/>
      <c r="BF91" s="276"/>
      <c r="BG91" s="276"/>
      <c r="BH91" s="276"/>
      <c r="BI91" s="276"/>
      <c r="BJ91" s="276"/>
      <c r="BK91" s="276"/>
      <c r="BL91" s="276"/>
      <c r="BM91" s="276"/>
      <c r="BN91" s="276"/>
      <c r="BO91" s="276"/>
      <c r="BP91" s="276"/>
      <c r="BQ91" s="276"/>
      <c r="BR91" s="276"/>
      <c r="BS91" s="276"/>
      <c r="BT91" s="276"/>
      <c r="BU91" s="276"/>
      <c r="BV91" s="276"/>
      <c r="BW91" s="276"/>
      <c r="BX91" s="276"/>
      <c r="BY91" s="276"/>
      <c r="BZ91" s="276"/>
      <c r="CA91" s="276"/>
      <c r="CB91" s="276"/>
      <c r="CC91" s="276"/>
      <c r="CD91" s="276"/>
      <c r="CE91" s="276"/>
      <c r="CF91" s="276"/>
    </row>
    <row r="92" spans="2:84" s="97" customFormat="1" ht="24.95" customHeight="1">
      <c r="B92" s="69">
        <v>76</v>
      </c>
      <c r="C92" s="104" t="str">
        <f>CONCATENATE('2'!C79,'2'!Q79,'2'!D79,'2'!Q79,'2'!E79)</f>
        <v xml:space="preserve">  </v>
      </c>
      <c r="D92" s="94">
        <f>'2'!H79</f>
        <v>0</v>
      </c>
      <c r="E92" s="94">
        <f>'2'!I79</f>
        <v>0</v>
      </c>
      <c r="F92" s="70">
        <f>'GUJ1'!AB84</f>
        <v>0</v>
      </c>
      <c r="G92" s="308"/>
      <c r="H92" s="308"/>
      <c r="I92" s="70">
        <f>'GUJ2'!AB84</f>
        <v>0</v>
      </c>
      <c r="J92" s="308"/>
      <c r="K92" s="308"/>
      <c r="L92" s="70">
        <f t="shared" si="35"/>
        <v>0</v>
      </c>
      <c r="M92" s="69" t="str">
        <f t="shared" si="36"/>
        <v>E</v>
      </c>
      <c r="N92" s="70">
        <f>'M1'!AB84</f>
        <v>0</v>
      </c>
      <c r="O92" s="308"/>
      <c r="P92" s="308"/>
      <c r="Q92" s="70">
        <f>'M2'!AB84</f>
        <v>0</v>
      </c>
      <c r="R92" s="308"/>
      <c r="S92" s="308"/>
      <c r="T92" s="70">
        <f t="shared" si="37"/>
        <v>0</v>
      </c>
      <c r="U92" s="69" t="str">
        <f t="shared" si="38"/>
        <v>E</v>
      </c>
      <c r="V92" s="215"/>
      <c r="W92" s="70">
        <f>'SC1'!AB84</f>
        <v>0</v>
      </c>
      <c r="X92" s="308"/>
      <c r="Y92" s="308"/>
      <c r="Z92" s="70">
        <f>'SC2'!AB84</f>
        <v>0</v>
      </c>
      <c r="AA92" s="308"/>
      <c r="AB92" s="308"/>
      <c r="AC92" s="70">
        <f t="shared" si="39"/>
        <v>0</v>
      </c>
      <c r="AD92" s="69" t="str">
        <f t="shared" si="40"/>
        <v>E</v>
      </c>
      <c r="AE92" s="70">
        <f>'B2'!AU160</f>
        <v>0</v>
      </c>
      <c r="AF92" s="69" t="str">
        <f t="shared" si="27"/>
        <v>E</v>
      </c>
      <c r="AG92" s="70">
        <f t="shared" si="41"/>
        <v>0</v>
      </c>
      <c r="AH92" s="69" t="str">
        <f t="shared" si="42"/>
        <v>E</v>
      </c>
      <c r="AI92" s="70">
        <f>'2'!L79</f>
        <v>0</v>
      </c>
      <c r="AJ92" s="91">
        <f t="shared" si="43"/>
        <v>0</v>
      </c>
      <c r="AK92" s="289"/>
      <c r="AL92" s="302">
        <f>'2'!K79</f>
        <v>0</v>
      </c>
      <c r="AM92" s="302">
        <f>'2'!J79</f>
        <v>0</v>
      </c>
      <c r="AN92" s="303" t="str">
        <f>CONCATENATE('2'!C79,'2'!Q79,'2'!E79,'2'!Q79,'2'!F79)</f>
        <v xml:space="preserve">  </v>
      </c>
      <c r="AO92" s="304" t="str">
        <f>CONCATENATE('2'!C79,'2'!Q79,'2'!G79,'2'!Q79,'2'!E79)</f>
        <v xml:space="preserve">  </v>
      </c>
      <c r="AP92" s="305">
        <f>'2'!M79</f>
        <v>0</v>
      </c>
      <c r="AQ92" s="305">
        <f>'2'!N79</f>
        <v>0</v>
      </c>
      <c r="AR92" s="305">
        <f>'2'!O79</f>
        <v>0</v>
      </c>
      <c r="AS92" s="306" t="str">
        <f>'2'!P79</f>
        <v>-</v>
      </c>
      <c r="AT92" s="307">
        <f t="shared" si="28"/>
        <v>0</v>
      </c>
      <c r="AU92" s="307" t="str">
        <f t="shared" si="29"/>
        <v>E</v>
      </c>
      <c r="AV92" s="307">
        <f t="shared" si="30"/>
        <v>0</v>
      </c>
      <c r="AW92" s="307" t="str">
        <f t="shared" si="31"/>
        <v>E</v>
      </c>
      <c r="AX92" s="307">
        <f t="shared" si="32"/>
        <v>0</v>
      </c>
      <c r="AY92" s="307" t="str">
        <f t="shared" si="33"/>
        <v>E</v>
      </c>
      <c r="AZ92" s="301">
        <f>'B2'!AT160/2</f>
        <v>0</v>
      </c>
      <c r="BA92" s="301" t="str">
        <f t="shared" si="34"/>
        <v>E</v>
      </c>
      <c r="BB92" s="307">
        <f t="shared" si="44"/>
        <v>0</v>
      </c>
      <c r="BC92" s="301" t="str">
        <f t="shared" si="45"/>
        <v>E</v>
      </c>
      <c r="BD92" s="276"/>
      <c r="BE92" s="276"/>
      <c r="BF92" s="276"/>
      <c r="BG92" s="276"/>
      <c r="BH92" s="276"/>
      <c r="BI92" s="276"/>
      <c r="BJ92" s="276"/>
      <c r="BK92" s="276"/>
      <c r="BL92" s="276"/>
      <c r="BM92" s="276"/>
      <c r="BN92" s="276"/>
      <c r="BO92" s="276"/>
      <c r="BP92" s="276"/>
      <c r="BQ92" s="276"/>
      <c r="BR92" s="276"/>
      <c r="BS92" s="276"/>
      <c r="BT92" s="276"/>
      <c r="BU92" s="276"/>
      <c r="BV92" s="276"/>
      <c r="BW92" s="276"/>
      <c r="BX92" s="276"/>
      <c r="BY92" s="276"/>
      <c r="BZ92" s="276"/>
      <c r="CA92" s="276"/>
      <c r="CB92" s="276"/>
      <c r="CC92" s="276"/>
      <c r="CD92" s="276"/>
      <c r="CE92" s="276"/>
      <c r="CF92" s="276"/>
    </row>
    <row r="93" spans="2:84" s="97" customFormat="1" ht="24.95" customHeight="1">
      <c r="B93" s="69">
        <v>77</v>
      </c>
      <c r="C93" s="104" t="str">
        <f>CONCATENATE('2'!C80,'2'!Q80,'2'!D80,'2'!Q80,'2'!E80)</f>
        <v xml:space="preserve">  </v>
      </c>
      <c r="D93" s="94">
        <f>'2'!H80</f>
        <v>0</v>
      </c>
      <c r="E93" s="94">
        <f>'2'!I80</f>
        <v>0</v>
      </c>
      <c r="F93" s="70">
        <f>'GUJ1'!AB85</f>
        <v>0</v>
      </c>
      <c r="G93" s="308"/>
      <c r="H93" s="308"/>
      <c r="I93" s="70">
        <f>'GUJ2'!AB85</f>
        <v>0</v>
      </c>
      <c r="J93" s="308"/>
      <c r="K93" s="308"/>
      <c r="L93" s="70">
        <f t="shared" si="35"/>
        <v>0</v>
      </c>
      <c r="M93" s="69" t="str">
        <f t="shared" si="36"/>
        <v>E</v>
      </c>
      <c r="N93" s="70">
        <f>'M1'!AB85</f>
        <v>0</v>
      </c>
      <c r="O93" s="308"/>
      <c r="P93" s="308"/>
      <c r="Q93" s="70">
        <f>'M2'!AB85</f>
        <v>0</v>
      </c>
      <c r="R93" s="308"/>
      <c r="S93" s="308"/>
      <c r="T93" s="70">
        <f t="shared" si="37"/>
        <v>0</v>
      </c>
      <c r="U93" s="69" t="str">
        <f t="shared" si="38"/>
        <v>E</v>
      </c>
      <c r="V93" s="215"/>
      <c r="W93" s="70">
        <f>'SC1'!AB85</f>
        <v>0</v>
      </c>
      <c r="X93" s="308"/>
      <c r="Y93" s="308"/>
      <c r="Z93" s="70">
        <f>'SC2'!AB85</f>
        <v>0</v>
      </c>
      <c r="AA93" s="308"/>
      <c r="AB93" s="308"/>
      <c r="AC93" s="70">
        <f t="shared" si="39"/>
        <v>0</v>
      </c>
      <c r="AD93" s="69" t="str">
        <f t="shared" si="40"/>
        <v>E</v>
      </c>
      <c r="AE93" s="70">
        <f>'B2'!AU162</f>
        <v>0</v>
      </c>
      <c r="AF93" s="69" t="str">
        <f t="shared" si="27"/>
        <v>E</v>
      </c>
      <c r="AG93" s="70">
        <f t="shared" si="41"/>
        <v>0</v>
      </c>
      <c r="AH93" s="69" t="str">
        <f t="shared" si="42"/>
        <v>E</v>
      </c>
      <c r="AI93" s="70">
        <f>'2'!L80</f>
        <v>0</v>
      </c>
      <c r="AJ93" s="91">
        <f t="shared" si="43"/>
        <v>0</v>
      </c>
      <c r="AK93" s="289"/>
      <c r="AL93" s="302">
        <f>'2'!K80</f>
        <v>0</v>
      </c>
      <c r="AM93" s="302">
        <f>'2'!J80</f>
        <v>0</v>
      </c>
      <c r="AN93" s="303" t="str">
        <f>CONCATENATE('2'!C80,'2'!Q80,'2'!E80,'2'!Q80,'2'!F80)</f>
        <v xml:space="preserve">  </v>
      </c>
      <c r="AO93" s="304" t="str">
        <f>CONCATENATE('2'!C80,'2'!Q80,'2'!G80,'2'!Q80,'2'!E80)</f>
        <v xml:space="preserve">  </v>
      </c>
      <c r="AP93" s="305">
        <f>'2'!M80</f>
        <v>0</v>
      </c>
      <c r="AQ93" s="305">
        <f>'2'!N80</f>
        <v>0</v>
      </c>
      <c r="AR93" s="305">
        <f>'2'!O80</f>
        <v>0</v>
      </c>
      <c r="AS93" s="306" t="str">
        <f>'2'!P80</f>
        <v>-</v>
      </c>
      <c r="AT93" s="307">
        <f t="shared" si="28"/>
        <v>0</v>
      </c>
      <c r="AU93" s="307" t="str">
        <f t="shared" si="29"/>
        <v>E</v>
      </c>
      <c r="AV93" s="307">
        <f t="shared" si="30"/>
        <v>0</v>
      </c>
      <c r="AW93" s="307" t="str">
        <f t="shared" si="31"/>
        <v>E</v>
      </c>
      <c r="AX93" s="307">
        <f t="shared" si="32"/>
        <v>0</v>
      </c>
      <c r="AY93" s="307" t="str">
        <f t="shared" si="33"/>
        <v>E</v>
      </c>
      <c r="AZ93" s="301">
        <f>'B2'!AT162/2</f>
        <v>0</v>
      </c>
      <c r="BA93" s="301" t="str">
        <f t="shared" si="34"/>
        <v>E</v>
      </c>
      <c r="BB93" s="307">
        <f t="shared" si="44"/>
        <v>0</v>
      </c>
      <c r="BC93" s="301" t="str">
        <f t="shared" si="45"/>
        <v>E</v>
      </c>
      <c r="BD93" s="276"/>
      <c r="BE93" s="276"/>
      <c r="BF93" s="276"/>
      <c r="BG93" s="276"/>
      <c r="BH93" s="276"/>
      <c r="BI93" s="276"/>
      <c r="BJ93" s="276"/>
      <c r="BK93" s="276"/>
      <c r="BL93" s="276"/>
      <c r="BM93" s="276"/>
      <c r="BN93" s="276"/>
      <c r="BO93" s="276"/>
      <c r="BP93" s="276"/>
      <c r="BQ93" s="276"/>
      <c r="BR93" s="276"/>
      <c r="BS93" s="276"/>
      <c r="BT93" s="276"/>
      <c r="BU93" s="276"/>
      <c r="BV93" s="276"/>
      <c r="BW93" s="276"/>
      <c r="BX93" s="276"/>
      <c r="BY93" s="276"/>
      <c r="BZ93" s="276"/>
      <c r="CA93" s="276"/>
      <c r="CB93" s="276"/>
      <c r="CC93" s="276"/>
      <c r="CD93" s="276"/>
      <c r="CE93" s="276"/>
      <c r="CF93" s="276"/>
    </row>
    <row r="94" spans="2:84" s="97" customFormat="1" ht="24.95" customHeight="1">
      <c r="B94" s="69">
        <v>78</v>
      </c>
      <c r="C94" s="104" t="str">
        <f>CONCATENATE('2'!C81,'2'!Q81,'2'!D81,'2'!Q81,'2'!E81)</f>
        <v xml:space="preserve">  </v>
      </c>
      <c r="D94" s="94">
        <f>'2'!H81</f>
        <v>0</v>
      </c>
      <c r="E94" s="94">
        <f>'2'!I81</f>
        <v>0</v>
      </c>
      <c r="F94" s="70">
        <f>'GUJ1'!AB86</f>
        <v>0</v>
      </c>
      <c r="G94" s="308"/>
      <c r="H94" s="308"/>
      <c r="I94" s="70">
        <f>'GUJ2'!AB86</f>
        <v>0</v>
      </c>
      <c r="J94" s="308"/>
      <c r="K94" s="308"/>
      <c r="L94" s="70">
        <f t="shared" si="35"/>
        <v>0</v>
      </c>
      <c r="M94" s="69" t="str">
        <f t="shared" si="36"/>
        <v>E</v>
      </c>
      <c r="N94" s="70">
        <f>'M1'!AB86</f>
        <v>0</v>
      </c>
      <c r="O94" s="308"/>
      <c r="P94" s="308"/>
      <c r="Q94" s="70">
        <f>'M2'!AB86</f>
        <v>0</v>
      </c>
      <c r="R94" s="308"/>
      <c r="S94" s="308"/>
      <c r="T94" s="70">
        <f t="shared" si="37"/>
        <v>0</v>
      </c>
      <c r="U94" s="69" t="str">
        <f t="shared" si="38"/>
        <v>E</v>
      </c>
      <c r="V94" s="215"/>
      <c r="W94" s="70">
        <f>'SC1'!AB86</f>
        <v>0</v>
      </c>
      <c r="X94" s="308"/>
      <c r="Y94" s="308"/>
      <c r="Z94" s="70">
        <f>'SC2'!AB86</f>
        <v>0</v>
      </c>
      <c r="AA94" s="308"/>
      <c r="AB94" s="308"/>
      <c r="AC94" s="70">
        <f t="shared" si="39"/>
        <v>0</v>
      </c>
      <c r="AD94" s="69" t="str">
        <f t="shared" si="40"/>
        <v>E</v>
      </c>
      <c r="AE94" s="70">
        <f>'B2'!AU164</f>
        <v>0</v>
      </c>
      <c r="AF94" s="69" t="str">
        <f t="shared" si="27"/>
        <v>E</v>
      </c>
      <c r="AG94" s="70">
        <f t="shared" si="41"/>
        <v>0</v>
      </c>
      <c r="AH94" s="69" t="str">
        <f t="shared" si="42"/>
        <v>E</v>
      </c>
      <c r="AI94" s="70">
        <f>'2'!L81</f>
        <v>0</v>
      </c>
      <c r="AJ94" s="91">
        <f t="shared" si="43"/>
        <v>0</v>
      </c>
      <c r="AK94" s="289"/>
      <c r="AL94" s="302">
        <f>'2'!K81</f>
        <v>0</v>
      </c>
      <c r="AM94" s="302">
        <f>'2'!J81</f>
        <v>0</v>
      </c>
      <c r="AN94" s="303" t="str">
        <f>CONCATENATE('2'!C81,'2'!Q81,'2'!E81,'2'!Q81,'2'!F81)</f>
        <v xml:space="preserve">  </v>
      </c>
      <c r="AO94" s="304" t="str">
        <f>CONCATENATE('2'!C81,'2'!Q81,'2'!G81,'2'!Q81,'2'!E81)</f>
        <v xml:space="preserve">  </v>
      </c>
      <c r="AP94" s="305">
        <f>'2'!M81</f>
        <v>0</v>
      </c>
      <c r="AQ94" s="305">
        <f>'2'!N81</f>
        <v>0</v>
      </c>
      <c r="AR94" s="305">
        <f>'2'!O81</f>
        <v>0</v>
      </c>
      <c r="AS94" s="306" t="str">
        <f>'2'!P81</f>
        <v>-</v>
      </c>
      <c r="AT94" s="307">
        <f t="shared" si="28"/>
        <v>0</v>
      </c>
      <c r="AU94" s="307" t="str">
        <f t="shared" si="29"/>
        <v>E</v>
      </c>
      <c r="AV94" s="307">
        <f t="shared" si="30"/>
        <v>0</v>
      </c>
      <c r="AW94" s="307" t="str">
        <f t="shared" si="31"/>
        <v>E</v>
      </c>
      <c r="AX94" s="307">
        <f t="shared" si="32"/>
        <v>0</v>
      </c>
      <c r="AY94" s="307" t="str">
        <f t="shared" si="33"/>
        <v>E</v>
      </c>
      <c r="AZ94" s="301">
        <f>'B2'!AT164/2</f>
        <v>0</v>
      </c>
      <c r="BA94" s="301" t="str">
        <f t="shared" si="34"/>
        <v>E</v>
      </c>
      <c r="BB94" s="307">
        <f t="shared" si="44"/>
        <v>0</v>
      </c>
      <c r="BC94" s="301" t="str">
        <f t="shared" si="45"/>
        <v>E</v>
      </c>
      <c r="BD94" s="276"/>
      <c r="BE94" s="276"/>
      <c r="BF94" s="276"/>
      <c r="BG94" s="276"/>
      <c r="BH94" s="276"/>
      <c r="BI94" s="276"/>
      <c r="BJ94" s="276"/>
      <c r="BK94" s="276"/>
      <c r="BL94" s="276"/>
      <c r="BM94" s="276"/>
      <c r="BN94" s="276"/>
      <c r="BO94" s="276"/>
      <c r="BP94" s="276"/>
      <c r="BQ94" s="276"/>
      <c r="BR94" s="276"/>
      <c r="BS94" s="276"/>
      <c r="BT94" s="276"/>
      <c r="BU94" s="276"/>
      <c r="BV94" s="276"/>
      <c r="BW94" s="276"/>
      <c r="BX94" s="276"/>
      <c r="BY94" s="276"/>
      <c r="BZ94" s="276"/>
      <c r="CA94" s="276"/>
      <c r="CB94" s="276"/>
      <c r="CC94" s="276"/>
      <c r="CD94" s="276"/>
      <c r="CE94" s="276"/>
      <c r="CF94" s="276"/>
    </row>
    <row r="95" spans="2:84" s="97" customFormat="1" ht="24.95" customHeight="1">
      <c r="B95" s="69">
        <v>79</v>
      </c>
      <c r="C95" s="104" t="str">
        <f>CONCATENATE('2'!C82,'2'!Q82,'2'!D82,'2'!Q82,'2'!E82)</f>
        <v xml:space="preserve">  </v>
      </c>
      <c r="D95" s="94">
        <f>'2'!H82</f>
        <v>0</v>
      </c>
      <c r="E95" s="94">
        <f>'2'!I82</f>
        <v>0</v>
      </c>
      <c r="F95" s="70">
        <f>'GUJ1'!AB87</f>
        <v>0</v>
      </c>
      <c r="G95" s="308"/>
      <c r="H95" s="308"/>
      <c r="I95" s="70">
        <f>'GUJ2'!AB87</f>
        <v>0</v>
      </c>
      <c r="J95" s="308"/>
      <c r="K95" s="308"/>
      <c r="L95" s="70">
        <f t="shared" si="35"/>
        <v>0</v>
      </c>
      <c r="M95" s="69" t="str">
        <f t="shared" si="36"/>
        <v>E</v>
      </c>
      <c r="N95" s="70">
        <f>'M1'!AB87</f>
        <v>0</v>
      </c>
      <c r="O95" s="308"/>
      <c r="P95" s="308"/>
      <c r="Q95" s="70">
        <f>'M2'!AB87</f>
        <v>0</v>
      </c>
      <c r="R95" s="308"/>
      <c r="S95" s="308"/>
      <c r="T95" s="70">
        <f t="shared" si="37"/>
        <v>0</v>
      </c>
      <c r="U95" s="69" t="str">
        <f t="shared" si="38"/>
        <v>E</v>
      </c>
      <c r="V95" s="215"/>
      <c r="W95" s="70">
        <f>'SC1'!AB87</f>
        <v>0</v>
      </c>
      <c r="X95" s="308"/>
      <c r="Y95" s="308"/>
      <c r="Z95" s="70">
        <f>'SC2'!AB87</f>
        <v>0</v>
      </c>
      <c r="AA95" s="308"/>
      <c r="AB95" s="308"/>
      <c r="AC95" s="70">
        <f t="shared" si="39"/>
        <v>0</v>
      </c>
      <c r="AD95" s="69" t="str">
        <f t="shared" si="40"/>
        <v>E</v>
      </c>
      <c r="AE95" s="70">
        <f>'B2'!AU166</f>
        <v>0</v>
      </c>
      <c r="AF95" s="69" t="str">
        <f t="shared" si="27"/>
        <v>E</v>
      </c>
      <c r="AG95" s="70">
        <f t="shared" si="41"/>
        <v>0</v>
      </c>
      <c r="AH95" s="69" t="str">
        <f t="shared" si="42"/>
        <v>E</v>
      </c>
      <c r="AI95" s="70">
        <f>'2'!L82</f>
        <v>0</v>
      </c>
      <c r="AJ95" s="91">
        <f t="shared" si="43"/>
        <v>0</v>
      </c>
      <c r="AK95" s="289"/>
      <c r="AL95" s="302">
        <f>'2'!K82</f>
        <v>0</v>
      </c>
      <c r="AM95" s="302">
        <f>'2'!J82</f>
        <v>0</v>
      </c>
      <c r="AN95" s="303" t="str">
        <f>CONCATENATE('2'!C82,'2'!Q82,'2'!E82,'2'!Q82,'2'!F82)</f>
        <v xml:space="preserve">  </v>
      </c>
      <c r="AO95" s="304" t="str">
        <f>CONCATENATE('2'!C82,'2'!Q82,'2'!G82,'2'!Q82,'2'!E82)</f>
        <v xml:space="preserve">  </v>
      </c>
      <c r="AP95" s="305">
        <f>'2'!M82</f>
        <v>0</v>
      </c>
      <c r="AQ95" s="305">
        <f>'2'!N82</f>
        <v>0</v>
      </c>
      <c r="AR95" s="305">
        <f>'2'!O82</f>
        <v>0</v>
      </c>
      <c r="AS95" s="306" t="str">
        <f>'2'!P82</f>
        <v>-</v>
      </c>
      <c r="AT95" s="307">
        <f t="shared" si="28"/>
        <v>0</v>
      </c>
      <c r="AU95" s="307" t="str">
        <f t="shared" si="29"/>
        <v>E</v>
      </c>
      <c r="AV95" s="307">
        <f t="shared" si="30"/>
        <v>0</v>
      </c>
      <c r="AW95" s="307" t="str">
        <f t="shared" si="31"/>
        <v>E</v>
      </c>
      <c r="AX95" s="307">
        <f t="shared" si="32"/>
        <v>0</v>
      </c>
      <c r="AY95" s="307" t="str">
        <f t="shared" si="33"/>
        <v>E</v>
      </c>
      <c r="AZ95" s="301">
        <f>'B2'!AT166/2</f>
        <v>0</v>
      </c>
      <c r="BA95" s="301" t="str">
        <f t="shared" si="34"/>
        <v>E</v>
      </c>
      <c r="BB95" s="307">
        <f t="shared" si="44"/>
        <v>0</v>
      </c>
      <c r="BC95" s="301" t="str">
        <f t="shared" si="45"/>
        <v>E</v>
      </c>
      <c r="BD95" s="276"/>
      <c r="BE95" s="276"/>
      <c r="BF95" s="276"/>
      <c r="BG95" s="276"/>
      <c r="BH95" s="276"/>
      <c r="BI95" s="276"/>
      <c r="BJ95" s="276"/>
      <c r="BK95" s="276"/>
      <c r="BL95" s="276"/>
      <c r="BM95" s="276"/>
      <c r="BN95" s="276"/>
      <c r="BO95" s="276"/>
      <c r="BP95" s="276"/>
      <c r="BQ95" s="276"/>
      <c r="BR95" s="276"/>
      <c r="BS95" s="276"/>
      <c r="BT95" s="276"/>
      <c r="BU95" s="276"/>
      <c r="BV95" s="276"/>
      <c r="BW95" s="276"/>
      <c r="BX95" s="276"/>
      <c r="BY95" s="276"/>
      <c r="BZ95" s="276"/>
      <c r="CA95" s="276"/>
      <c r="CB95" s="276"/>
      <c r="CC95" s="276"/>
      <c r="CD95" s="276"/>
      <c r="CE95" s="276"/>
      <c r="CF95" s="276"/>
    </row>
    <row r="96" spans="2:84" s="97" customFormat="1" ht="24.95" customHeight="1">
      <c r="B96" s="69">
        <v>80</v>
      </c>
      <c r="C96" s="104" t="str">
        <f>CONCATENATE('2'!C83,'2'!Q83,'2'!D83,'2'!Q83,'2'!E83)</f>
        <v xml:space="preserve">  </v>
      </c>
      <c r="D96" s="94">
        <f>'2'!H83</f>
        <v>0</v>
      </c>
      <c r="E96" s="94">
        <f>'2'!I83</f>
        <v>0</v>
      </c>
      <c r="F96" s="70">
        <f>'GUJ1'!AB88</f>
        <v>0</v>
      </c>
      <c r="G96" s="308"/>
      <c r="H96" s="308"/>
      <c r="I96" s="70">
        <f>'GUJ2'!AB88</f>
        <v>0</v>
      </c>
      <c r="J96" s="308"/>
      <c r="K96" s="308"/>
      <c r="L96" s="70">
        <f t="shared" si="35"/>
        <v>0</v>
      </c>
      <c r="M96" s="69" t="str">
        <f t="shared" si="36"/>
        <v>E</v>
      </c>
      <c r="N96" s="70">
        <f>'M1'!AB88</f>
        <v>0</v>
      </c>
      <c r="O96" s="308"/>
      <c r="P96" s="308"/>
      <c r="Q96" s="70">
        <f>'M2'!AB88</f>
        <v>0</v>
      </c>
      <c r="R96" s="308"/>
      <c r="S96" s="308"/>
      <c r="T96" s="70">
        <f t="shared" si="37"/>
        <v>0</v>
      </c>
      <c r="U96" s="69" t="str">
        <f t="shared" si="38"/>
        <v>E</v>
      </c>
      <c r="V96" s="215"/>
      <c r="W96" s="70">
        <f>'SC1'!AB88</f>
        <v>0</v>
      </c>
      <c r="X96" s="308"/>
      <c r="Y96" s="308"/>
      <c r="Z96" s="70">
        <f>'SC2'!AB88</f>
        <v>0</v>
      </c>
      <c r="AA96" s="308"/>
      <c r="AB96" s="308"/>
      <c r="AC96" s="70">
        <f t="shared" si="39"/>
        <v>0</v>
      </c>
      <c r="AD96" s="69" t="str">
        <f t="shared" si="40"/>
        <v>E</v>
      </c>
      <c r="AE96" s="70">
        <f>'B2'!AU168</f>
        <v>0</v>
      </c>
      <c r="AF96" s="69" t="str">
        <f t="shared" si="27"/>
        <v>E</v>
      </c>
      <c r="AG96" s="70">
        <f t="shared" si="41"/>
        <v>0</v>
      </c>
      <c r="AH96" s="69" t="str">
        <f t="shared" si="42"/>
        <v>E</v>
      </c>
      <c r="AI96" s="70">
        <f>'2'!L83</f>
        <v>0</v>
      </c>
      <c r="AJ96" s="91">
        <f t="shared" si="43"/>
        <v>0</v>
      </c>
      <c r="AK96" s="289"/>
      <c r="AL96" s="302">
        <f>'2'!K83</f>
        <v>0</v>
      </c>
      <c r="AM96" s="302">
        <f>'2'!J83</f>
        <v>0</v>
      </c>
      <c r="AN96" s="303" t="str">
        <f>CONCATENATE('2'!C83,'2'!Q83,'2'!E83,'2'!Q83,'2'!F83)</f>
        <v xml:space="preserve">  </v>
      </c>
      <c r="AO96" s="304" t="str">
        <f>CONCATENATE('2'!C83,'2'!Q83,'2'!G83,'2'!Q83,'2'!E83)</f>
        <v xml:space="preserve">  </v>
      </c>
      <c r="AP96" s="305">
        <f>'2'!M83</f>
        <v>0</v>
      </c>
      <c r="AQ96" s="305">
        <f>'2'!N83</f>
        <v>0</v>
      </c>
      <c r="AR96" s="305">
        <f>'2'!O83</f>
        <v>0</v>
      </c>
      <c r="AS96" s="306" t="str">
        <f>'2'!P83</f>
        <v>-</v>
      </c>
      <c r="AT96" s="307">
        <f t="shared" si="28"/>
        <v>0</v>
      </c>
      <c r="AU96" s="307" t="str">
        <f t="shared" si="29"/>
        <v>E</v>
      </c>
      <c r="AV96" s="307">
        <f t="shared" si="30"/>
        <v>0</v>
      </c>
      <c r="AW96" s="307" t="str">
        <f t="shared" si="31"/>
        <v>E</v>
      </c>
      <c r="AX96" s="307">
        <f t="shared" si="32"/>
        <v>0</v>
      </c>
      <c r="AY96" s="307" t="str">
        <f t="shared" si="33"/>
        <v>E</v>
      </c>
      <c r="AZ96" s="301">
        <f>'B2'!AT168/2</f>
        <v>0</v>
      </c>
      <c r="BA96" s="301" t="str">
        <f t="shared" si="34"/>
        <v>E</v>
      </c>
      <c r="BB96" s="307">
        <f t="shared" si="44"/>
        <v>0</v>
      </c>
      <c r="BC96" s="301" t="str">
        <f t="shared" si="45"/>
        <v>E</v>
      </c>
      <c r="BD96" s="276"/>
      <c r="BE96" s="276"/>
      <c r="BF96" s="276"/>
      <c r="BG96" s="276"/>
      <c r="BH96" s="276"/>
      <c r="BI96" s="276"/>
      <c r="BJ96" s="276"/>
      <c r="BK96" s="276"/>
      <c r="BL96" s="276"/>
      <c r="BM96" s="276"/>
      <c r="BN96" s="276"/>
      <c r="BO96" s="276"/>
      <c r="BP96" s="276"/>
      <c r="BQ96" s="276"/>
      <c r="BR96" s="276"/>
      <c r="BS96" s="276"/>
      <c r="BT96" s="276"/>
      <c r="BU96" s="276"/>
      <c r="BV96" s="276"/>
      <c r="BW96" s="276"/>
      <c r="BX96" s="276"/>
      <c r="BY96" s="276"/>
      <c r="BZ96" s="276"/>
      <c r="CA96" s="276"/>
      <c r="CB96" s="276"/>
      <c r="CC96" s="276"/>
      <c r="CD96" s="276"/>
      <c r="CE96" s="276"/>
      <c r="CF96" s="276"/>
    </row>
    <row r="97" spans="2:84" s="97" customFormat="1" ht="24.95" customHeight="1">
      <c r="B97" s="69">
        <v>81</v>
      </c>
      <c r="C97" s="104" t="str">
        <f>CONCATENATE('2'!C84,'2'!Q84,'2'!D84,'2'!Q84,'2'!E84)</f>
        <v xml:space="preserve">  </v>
      </c>
      <c r="D97" s="94">
        <f>'2'!H84</f>
        <v>0</v>
      </c>
      <c r="E97" s="94">
        <f>'2'!I84</f>
        <v>0</v>
      </c>
      <c r="F97" s="70">
        <f>'GUJ1'!AB89</f>
        <v>0</v>
      </c>
      <c r="G97" s="308"/>
      <c r="H97" s="308"/>
      <c r="I97" s="70">
        <f>'GUJ2'!AB89</f>
        <v>0</v>
      </c>
      <c r="J97" s="308"/>
      <c r="K97" s="308"/>
      <c r="L97" s="70">
        <f t="shared" si="35"/>
        <v>0</v>
      </c>
      <c r="M97" s="69" t="str">
        <f t="shared" si="36"/>
        <v>E</v>
      </c>
      <c r="N97" s="70">
        <f>'M1'!AB89</f>
        <v>0</v>
      </c>
      <c r="O97" s="308"/>
      <c r="P97" s="308"/>
      <c r="Q97" s="70">
        <f>'M2'!AB89</f>
        <v>0</v>
      </c>
      <c r="R97" s="308"/>
      <c r="S97" s="308"/>
      <c r="T97" s="70">
        <f t="shared" si="37"/>
        <v>0</v>
      </c>
      <c r="U97" s="69" t="str">
        <f t="shared" si="38"/>
        <v>E</v>
      </c>
      <c r="V97" s="215"/>
      <c r="W97" s="70">
        <f>'SC1'!AB89</f>
        <v>0</v>
      </c>
      <c r="X97" s="308"/>
      <c r="Y97" s="308"/>
      <c r="Z97" s="70">
        <f>'SC2'!AB89</f>
        <v>0</v>
      </c>
      <c r="AA97" s="308"/>
      <c r="AB97" s="308"/>
      <c r="AC97" s="70">
        <f t="shared" si="39"/>
        <v>0</v>
      </c>
      <c r="AD97" s="69" t="str">
        <f t="shared" si="40"/>
        <v>E</v>
      </c>
      <c r="AE97" s="70">
        <f>'B2'!AU170</f>
        <v>0</v>
      </c>
      <c r="AF97" s="69" t="str">
        <f t="shared" si="27"/>
        <v>E</v>
      </c>
      <c r="AG97" s="70">
        <f t="shared" si="41"/>
        <v>0</v>
      </c>
      <c r="AH97" s="69" t="str">
        <f t="shared" si="42"/>
        <v>E</v>
      </c>
      <c r="AI97" s="70">
        <f>'2'!L84</f>
        <v>0</v>
      </c>
      <c r="AJ97" s="91">
        <f t="shared" si="43"/>
        <v>0</v>
      </c>
      <c r="AK97" s="289"/>
      <c r="AL97" s="302">
        <f>'2'!K84</f>
        <v>0</v>
      </c>
      <c r="AM97" s="302">
        <f>'2'!J84</f>
        <v>0</v>
      </c>
      <c r="AN97" s="303" t="str">
        <f>CONCATENATE('2'!C84,'2'!Q84,'2'!E84,'2'!Q84,'2'!F84)</f>
        <v xml:space="preserve">  </v>
      </c>
      <c r="AO97" s="304" t="str">
        <f>CONCATENATE('2'!C84,'2'!Q84,'2'!G84,'2'!Q84,'2'!E84)</f>
        <v xml:space="preserve">  </v>
      </c>
      <c r="AP97" s="305">
        <f>'2'!M84</f>
        <v>0</v>
      </c>
      <c r="AQ97" s="305">
        <f>'2'!N84</f>
        <v>0</v>
      </c>
      <c r="AR97" s="305">
        <f>'2'!O84</f>
        <v>0</v>
      </c>
      <c r="AS97" s="306" t="str">
        <f>'2'!P84</f>
        <v>-</v>
      </c>
      <c r="AT97" s="307">
        <f t="shared" si="28"/>
        <v>0</v>
      </c>
      <c r="AU97" s="307" t="str">
        <f t="shared" si="29"/>
        <v>E</v>
      </c>
      <c r="AV97" s="307">
        <f t="shared" si="30"/>
        <v>0</v>
      </c>
      <c r="AW97" s="307" t="str">
        <f t="shared" si="31"/>
        <v>E</v>
      </c>
      <c r="AX97" s="307">
        <f t="shared" si="32"/>
        <v>0</v>
      </c>
      <c r="AY97" s="307" t="str">
        <f t="shared" si="33"/>
        <v>E</v>
      </c>
      <c r="AZ97" s="301">
        <f>'B2'!AT170/2</f>
        <v>0</v>
      </c>
      <c r="BA97" s="301" t="str">
        <f t="shared" si="34"/>
        <v>E</v>
      </c>
      <c r="BB97" s="307">
        <f t="shared" si="44"/>
        <v>0</v>
      </c>
      <c r="BC97" s="301" t="str">
        <f t="shared" si="45"/>
        <v>E</v>
      </c>
      <c r="BD97" s="276"/>
      <c r="BE97" s="276"/>
      <c r="BF97" s="276"/>
      <c r="BG97" s="276"/>
      <c r="BH97" s="276"/>
      <c r="BI97" s="276"/>
      <c r="BJ97" s="276"/>
      <c r="BK97" s="276"/>
      <c r="BL97" s="276"/>
      <c r="BM97" s="276"/>
      <c r="BN97" s="276"/>
      <c r="BO97" s="276"/>
      <c r="BP97" s="276"/>
      <c r="BQ97" s="276"/>
      <c r="BR97" s="276"/>
      <c r="BS97" s="276"/>
      <c r="BT97" s="276"/>
      <c r="BU97" s="276"/>
      <c r="BV97" s="276"/>
      <c r="BW97" s="276"/>
      <c r="BX97" s="276"/>
      <c r="BY97" s="276"/>
      <c r="BZ97" s="276"/>
      <c r="CA97" s="276"/>
      <c r="CB97" s="276"/>
      <c r="CC97" s="276"/>
      <c r="CD97" s="276"/>
      <c r="CE97" s="276"/>
      <c r="CF97" s="276"/>
    </row>
    <row r="98" spans="2:84" s="97" customFormat="1" ht="24.95" customHeight="1">
      <c r="B98" s="69">
        <v>82</v>
      </c>
      <c r="C98" s="104" t="str">
        <f>CONCATENATE('2'!C85,'2'!Q85,'2'!D85,'2'!Q85,'2'!E85)</f>
        <v xml:space="preserve">  </v>
      </c>
      <c r="D98" s="94">
        <f>'2'!H85</f>
        <v>0</v>
      </c>
      <c r="E98" s="94">
        <f>'2'!I85</f>
        <v>0</v>
      </c>
      <c r="F98" s="70">
        <f>'GUJ1'!AB90</f>
        <v>0</v>
      </c>
      <c r="G98" s="308"/>
      <c r="H98" s="308"/>
      <c r="I98" s="70">
        <f>'GUJ2'!AB90</f>
        <v>0</v>
      </c>
      <c r="J98" s="308"/>
      <c r="K98" s="308"/>
      <c r="L98" s="70">
        <f t="shared" si="35"/>
        <v>0</v>
      </c>
      <c r="M98" s="69" t="str">
        <f t="shared" si="36"/>
        <v>E</v>
      </c>
      <c r="N98" s="70">
        <f>'M1'!AB90</f>
        <v>0</v>
      </c>
      <c r="O98" s="308"/>
      <c r="P98" s="308"/>
      <c r="Q98" s="70">
        <f>'M2'!AB90</f>
        <v>0</v>
      </c>
      <c r="R98" s="308"/>
      <c r="S98" s="308"/>
      <c r="T98" s="70">
        <f t="shared" si="37"/>
        <v>0</v>
      </c>
      <c r="U98" s="69" t="str">
        <f t="shared" si="38"/>
        <v>E</v>
      </c>
      <c r="V98" s="215"/>
      <c r="W98" s="70">
        <f>'SC1'!AB90</f>
        <v>0</v>
      </c>
      <c r="X98" s="308"/>
      <c r="Y98" s="308"/>
      <c r="Z98" s="70">
        <f>'SC2'!AB90</f>
        <v>0</v>
      </c>
      <c r="AA98" s="308"/>
      <c r="AB98" s="308"/>
      <c r="AC98" s="70">
        <f t="shared" si="39"/>
        <v>0</v>
      </c>
      <c r="AD98" s="69" t="str">
        <f t="shared" si="40"/>
        <v>E</v>
      </c>
      <c r="AE98" s="70">
        <f>'B2'!AU172</f>
        <v>0</v>
      </c>
      <c r="AF98" s="69" t="str">
        <f t="shared" si="27"/>
        <v>E</v>
      </c>
      <c r="AG98" s="70">
        <f t="shared" si="41"/>
        <v>0</v>
      </c>
      <c r="AH98" s="69" t="str">
        <f t="shared" si="42"/>
        <v>E</v>
      </c>
      <c r="AI98" s="70">
        <f>'2'!L85</f>
        <v>0</v>
      </c>
      <c r="AJ98" s="91">
        <f t="shared" si="43"/>
        <v>0</v>
      </c>
      <c r="AK98" s="289"/>
      <c r="AL98" s="302">
        <f>'2'!K85</f>
        <v>0</v>
      </c>
      <c r="AM98" s="302">
        <f>'2'!J85</f>
        <v>0</v>
      </c>
      <c r="AN98" s="303" t="str">
        <f>CONCATENATE('2'!C85,'2'!Q85,'2'!E85,'2'!Q85,'2'!F85)</f>
        <v xml:space="preserve">  </v>
      </c>
      <c r="AO98" s="304" t="str">
        <f>CONCATENATE('2'!C85,'2'!Q85,'2'!G85,'2'!Q85,'2'!E85)</f>
        <v xml:space="preserve">  </v>
      </c>
      <c r="AP98" s="305">
        <f>'2'!M85</f>
        <v>0</v>
      </c>
      <c r="AQ98" s="305">
        <f>'2'!N85</f>
        <v>0</v>
      </c>
      <c r="AR98" s="305">
        <f>'2'!O85</f>
        <v>0</v>
      </c>
      <c r="AS98" s="306" t="str">
        <f>'2'!P85</f>
        <v>-</v>
      </c>
      <c r="AT98" s="307">
        <f t="shared" si="28"/>
        <v>0</v>
      </c>
      <c r="AU98" s="307" t="str">
        <f t="shared" si="29"/>
        <v>E</v>
      </c>
      <c r="AV98" s="307">
        <f t="shared" si="30"/>
        <v>0</v>
      </c>
      <c r="AW98" s="307" t="str">
        <f t="shared" si="31"/>
        <v>E</v>
      </c>
      <c r="AX98" s="307">
        <f t="shared" si="32"/>
        <v>0</v>
      </c>
      <c r="AY98" s="307" t="str">
        <f t="shared" si="33"/>
        <v>E</v>
      </c>
      <c r="AZ98" s="301">
        <f>'B2'!AT172/2</f>
        <v>0</v>
      </c>
      <c r="BA98" s="301" t="str">
        <f t="shared" si="34"/>
        <v>E</v>
      </c>
      <c r="BB98" s="307">
        <f t="shared" si="44"/>
        <v>0</v>
      </c>
      <c r="BC98" s="301" t="str">
        <f t="shared" si="45"/>
        <v>E</v>
      </c>
      <c r="BD98" s="276"/>
      <c r="BE98" s="276"/>
      <c r="BF98" s="276"/>
      <c r="BG98" s="276"/>
      <c r="BH98" s="276"/>
      <c r="BI98" s="276"/>
      <c r="BJ98" s="276"/>
      <c r="BK98" s="276"/>
      <c r="BL98" s="276"/>
      <c r="BM98" s="276"/>
      <c r="BN98" s="276"/>
      <c r="BO98" s="276"/>
      <c r="BP98" s="276"/>
      <c r="BQ98" s="276"/>
      <c r="BR98" s="276"/>
      <c r="BS98" s="276"/>
      <c r="BT98" s="276"/>
      <c r="BU98" s="276"/>
      <c r="BV98" s="276"/>
      <c r="BW98" s="276"/>
      <c r="BX98" s="276"/>
      <c r="BY98" s="276"/>
      <c r="BZ98" s="276"/>
      <c r="CA98" s="276"/>
      <c r="CB98" s="276"/>
      <c r="CC98" s="276"/>
      <c r="CD98" s="276"/>
      <c r="CE98" s="276"/>
      <c r="CF98" s="276"/>
    </row>
    <row r="99" spans="2:84" s="97" customFormat="1" ht="24.95" customHeight="1">
      <c r="B99" s="69">
        <v>83</v>
      </c>
      <c r="C99" s="104" t="str">
        <f>CONCATENATE('2'!C86,'2'!Q86,'2'!D86,'2'!Q86,'2'!E86)</f>
        <v xml:space="preserve">  </v>
      </c>
      <c r="D99" s="94">
        <f>'2'!H86</f>
        <v>0</v>
      </c>
      <c r="E99" s="94">
        <f>'2'!I86</f>
        <v>0</v>
      </c>
      <c r="F99" s="70">
        <f>'GUJ1'!AB91</f>
        <v>0</v>
      </c>
      <c r="G99" s="308"/>
      <c r="H99" s="308"/>
      <c r="I99" s="70">
        <f>'GUJ2'!AB91</f>
        <v>0</v>
      </c>
      <c r="J99" s="308"/>
      <c r="K99" s="308"/>
      <c r="L99" s="70">
        <f t="shared" si="35"/>
        <v>0</v>
      </c>
      <c r="M99" s="69" t="str">
        <f t="shared" si="36"/>
        <v>E</v>
      </c>
      <c r="N99" s="70">
        <f>'M1'!AB91</f>
        <v>0</v>
      </c>
      <c r="O99" s="308"/>
      <c r="P99" s="308"/>
      <c r="Q99" s="70">
        <f>'M2'!AB91</f>
        <v>0</v>
      </c>
      <c r="R99" s="308"/>
      <c r="S99" s="308"/>
      <c r="T99" s="70">
        <f t="shared" si="37"/>
        <v>0</v>
      </c>
      <c r="U99" s="69" t="str">
        <f t="shared" si="38"/>
        <v>E</v>
      </c>
      <c r="V99" s="215"/>
      <c r="W99" s="70">
        <f>'SC1'!AB91</f>
        <v>0</v>
      </c>
      <c r="X99" s="308"/>
      <c r="Y99" s="308"/>
      <c r="Z99" s="70">
        <f>'SC2'!AB91</f>
        <v>0</v>
      </c>
      <c r="AA99" s="308"/>
      <c r="AB99" s="308"/>
      <c r="AC99" s="70">
        <f t="shared" si="39"/>
        <v>0</v>
      </c>
      <c r="AD99" s="69" t="str">
        <f t="shared" si="40"/>
        <v>E</v>
      </c>
      <c r="AE99" s="70">
        <f>'B2'!AU174</f>
        <v>0</v>
      </c>
      <c r="AF99" s="69" t="str">
        <f t="shared" si="27"/>
        <v>E</v>
      </c>
      <c r="AG99" s="70">
        <f t="shared" si="41"/>
        <v>0</v>
      </c>
      <c r="AH99" s="69" t="str">
        <f t="shared" si="42"/>
        <v>E</v>
      </c>
      <c r="AI99" s="70">
        <f>'2'!L86</f>
        <v>0</v>
      </c>
      <c r="AJ99" s="91">
        <f t="shared" si="43"/>
        <v>0</v>
      </c>
      <c r="AK99" s="289"/>
      <c r="AL99" s="302">
        <f>'2'!K86</f>
        <v>0</v>
      </c>
      <c r="AM99" s="302">
        <f>'2'!J86</f>
        <v>0</v>
      </c>
      <c r="AN99" s="303" t="str">
        <f>CONCATENATE('2'!C86,'2'!Q86,'2'!E86,'2'!Q86,'2'!F86)</f>
        <v xml:space="preserve">  </v>
      </c>
      <c r="AO99" s="304" t="str">
        <f>CONCATENATE('2'!C86,'2'!Q86,'2'!G86,'2'!Q86,'2'!E86)</f>
        <v xml:space="preserve">  </v>
      </c>
      <c r="AP99" s="305">
        <f>'2'!M86</f>
        <v>0</v>
      </c>
      <c r="AQ99" s="305">
        <f>'2'!N86</f>
        <v>0</v>
      </c>
      <c r="AR99" s="305">
        <f>'2'!O86</f>
        <v>0</v>
      </c>
      <c r="AS99" s="306" t="str">
        <f>'2'!P86</f>
        <v>-</v>
      </c>
      <c r="AT99" s="307">
        <f t="shared" si="28"/>
        <v>0</v>
      </c>
      <c r="AU99" s="307" t="str">
        <f t="shared" si="29"/>
        <v>E</v>
      </c>
      <c r="AV99" s="307">
        <f t="shared" si="30"/>
        <v>0</v>
      </c>
      <c r="AW99" s="307" t="str">
        <f t="shared" si="31"/>
        <v>E</v>
      </c>
      <c r="AX99" s="307">
        <f t="shared" si="32"/>
        <v>0</v>
      </c>
      <c r="AY99" s="307" t="str">
        <f t="shared" si="33"/>
        <v>E</v>
      </c>
      <c r="AZ99" s="301">
        <f>'B2'!AT174/2</f>
        <v>0</v>
      </c>
      <c r="BA99" s="301" t="str">
        <f t="shared" si="34"/>
        <v>E</v>
      </c>
      <c r="BB99" s="307">
        <f t="shared" si="44"/>
        <v>0</v>
      </c>
      <c r="BC99" s="301" t="str">
        <f t="shared" si="45"/>
        <v>E</v>
      </c>
      <c r="BD99" s="276"/>
      <c r="BE99" s="276"/>
      <c r="BF99" s="276"/>
      <c r="BG99" s="276"/>
      <c r="BH99" s="276"/>
      <c r="BI99" s="276"/>
      <c r="BJ99" s="276"/>
      <c r="BK99" s="276"/>
      <c r="BL99" s="276"/>
      <c r="BM99" s="276"/>
      <c r="BN99" s="276"/>
      <c r="BO99" s="276"/>
      <c r="BP99" s="276"/>
      <c r="BQ99" s="276"/>
      <c r="BR99" s="276"/>
      <c r="BS99" s="276"/>
      <c r="BT99" s="276"/>
      <c r="BU99" s="276"/>
      <c r="BV99" s="276"/>
      <c r="BW99" s="276"/>
      <c r="BX99" s="276"/>
      <c r="BY99" s="276"/>
      <c r="BZ99" s="276"/>
      <c r="CA99" s="276"/>
      <c r="CB99" s="276"/>
      <c r="CC99" s="276"/>
      <c r="CD99" s="276"/>
      <c r="CE99" s="276"/>
      <c r="CF99" s="276"/>
    </row>
    <row r="100" spans="2:84" s="97" customFormat="1" ht="24.95" customHeight="1">
      <c r="B100" s="69">
        <v>84</v>
      </c>
      <c r="C100" s="104" t="str">
        <f>CONCATENATE('2'!C87,'2'!Q87,'2'!D87,'2'!Q87,'2'!E87)</f>
        <v xml:space="preserve">  </v>
      </c>
      <c r="D100" s="94">
        <f>'2'!H87</f>
        <v>0</v>
      </c>
      <c r="E100" s="94">
        <f>'2'!I87</f>
        <v>0</v>
      </c>
      <c r="F100" s="70">
        <f>'GUJ1'!AB92</f>
        <v>0</v>
      </c>
      <c r="G100" s="308"/>
      <c r="H100" s="308"/>
      <c r="I100" s="70">
        <f>'GUJ2'!AB92</f>
        <v>0</v>
      </c>
      <c r="J100" s="308"/>
      <c r="K100" s="308"/>
      <c r="L100" s="70">
        <f t="shared" si="35"/>
        <v>0</v>
      </c>
      <c r="M100" s="69" t="str">
        <f t="shared" si="36"/>
        <v>E</v>
      </c>
      <c r="N100" s="70">
        <f>'M1'!AB92</f>
        <v>0</v>
      </c>
      <c r="O100" s="308"/>
      <c r="P100" s="308"/>
      <c r="Q100" s="70">
        <f>'M2'!AB92</f>
        <v>0</v>
      </c>
      <c r="R100" s="308"/>
      <c r="S100" s="308"/>
      <c r="T100" s="70">
        <f t="shared" si="37"/>
        <v>0</v>
      </c>
      <c r="U100" s="69" t="str">
        <f t="shared" si="38"/>
        <v>E</v>
      </c>
      <c r="V100" s="215"/>
      <c r="W100" s="70">
        <f>'SC1'!AB92</f>
        <v>0</v>
      </c>
      <c r="X100" s="308"/>
      <c r="Y100" s="308"/>
      <c r="Z100" s="70">
        <f>'SC2'!AB92</f>
        <v>0</v>
      </c>
      <c r="AA100" s="308"/>
      <c r="AB100" s="308"/>
      <c r="AC100" s="70">
        <f t="shared" si="39"/>
        <v>0</v>
      </c>
      <c r="AD100" s="69" t="str">
        <f t="shared" si="40"/>
        <v>E</v>
      </c>
      <c r="AE100" s="70">
        <f>'B2'!AU176</f>
        <v>0</v>
      </c>
      <c r="AF100" s="69" t="str">
        <f t="shared" si="27"/>
        <v>E</v>
      </c>
      <c r="AG100" s="70">
        <f t="shared" si="41"/>
        <v>0</v>
      </c>
      <c r="AH100" s="69" t="str">
        <f t="shared" si="42"/>
        <v>E</v>
      </c>
      <c r="AI100" s="70">
        <f>'2'!L87</f>
        <v>0</v>
      </c>
      <c r="AJ100" s="91">
        <f t="shared" si="43"/>
        <v>0</v>
      </c>
      <c r="AK100" s="289"/>
      <c r="AL100" s="302">
        <f>'2'!K87</f>
        <v>0</v>
      </c>
      <c r="AM100" s="302">
        <f>'2'!J87</f>
        <v>0</v>
      </c>
      <c r="AN100" s="303" t="str">
        <f>CONCATENATE('2'!C87,'2'!Q87,'2'!E87,'2'!Q87,'2'!F87)</f>
        <v xml:space="preserve">  </v>
      </c>
      <c r="AO100" s="304" t="str">
        <f>CONCATENATE('2'!C87,'2'!Q87,'2'!G87,'2'!Q87,'2'!E87)</f>
        <v xml:space="preserve">  </v>
      </c>
      <c r="AP100" s="305">
        <f>'2'!M87</f>
        <v>0</v>
      </c>
      <c r="AQ100" s="305">
        <f>'2'!N87</f>
        <v>0</v>
      </c>
      <c r="AR100" s="305">
        <f>'2'!O87</f>
        <v>0</v>
      </c>
      <c r="AS100" s="306" t="str">
        <f>'2'!P87</f>
        <v>-</v>
      </c>
      <c r="AT100" s="307">
        <f t="shared" si="28"/>
        <v>0</v>
      </c>
      <c r="AU100" s="307" t="str">
        <f t="shared" si="29"/>
        <v>E</v>
      </c>
      <c r="AV100" s="307">
        <f t="shared" si="30"/>
        <v>0</v>
      </c>
      <c r="AW100" s="307" t="str">
        <f t="shared" si="31"/>
        <v>E</v>
      </c>
      <c r="AX100" s="307">
        <f t="shared" si="32"/>
        <v>0</v>
      </c>
      <c r="AY100" s="307" t="str">
        <f t="shared" si="33"/>
        <v>E</v>
      </c>
      <c r="AZ100" s="301">
        <f>'B2'!AT176/2</f>
        <v>0</v>
      </c>
      <c r="BA100" s="301" t="str">
        <f t="shared" si="34"/>
        <v>E</v>
      </c>
      <c r="BB100" s="307">
        <f t="shared" si="44"/>
        <v>0</v>
      </c>
      <c r="BC100" s="301" t="str">
        <f t="shared" si="45"/>
        <v>E</v>
      </c>
      <c r="BD100" s="276"/>
      <c r="BE100" s="276"/>
      <c r="BF100" s="276"/>
      <c r="BG100" s="276"/>
      <c r="BH100" s="276"/>
      <c r="BI100" s="276"/>
      <c r="BJ100" s="276"/>
      <c r="BK100" s="276"/>
      <c r="BL100" s="276"/>
      <c r="BM100" s="276"/>
      <c r="BN100" s="276"/>
      <c r="BO100" s="276"/>
      <c r="BP100" s="276"/>
      <c r="BQ100" s="276"/>
      <c r="BR100" s="276"/>
      <c r="BS100" s="276"/>
      <c r="BT100" s="276"/>
      <c r="BU100" s="276"/>
      <c r="BV100" s="276"/>
      <c r="BW100" s="276"/>
      <c r="BX100" s="276"/>
      <c r="BY100" s="276"/>
      <c r="BZ100" s="276"/>
      <c r="CA100" s="276"/>
      <c r="CB100" s="276"/>
      <c r="CC100" s="276"/>
      <c r="CD100" s="276"/>
      <c r="CE100" s="276"/>
      <c r="CF100" s="276"/>
    </row>
    <row r="101" spans="2:84" s="97" customFormat="1" ht="24.95" customHeight="1">
      <c r="B101" s="69">
        <v>85</v>
      </c>
      <c r="C101" s="104" t="str">
        <f>CONCATENATE('2'!C88,'2'!Q88,'2'!D88,'2'!Q88,'2'!E88)</f>
        <v xml:space="preserve">  </v>
      </c>
      <c r="D101" s="94">
        <f>'2'!H88</f>
        <v>0</v>
      </c>
      <c r="E101" s="94">
        <f>'2'!I88</f>
        <v>0</v>
      </c>
      <c r="F101" s="70">
        <f>'GUJ1'!AB93</f>
        <v>0</v>
      </c>
      <c r="G101" s="308"/>
      <c r="H101" s="308"/>
      <c r="I101" s="70">
        <f>'GUJ2'!AB93</f>
        <v>0</v>
      </c>
      <c r="J101" s="308"/>
      <c r="K101" s="308"/>
      <c r="L101" s="70">
        <f t="shared" si="35"/>
        <v>0</v>
      </c>
      <c r="M101" s="69" t="str">
        <f t="shared" si="36"/>
        <v>E</v>
      </c>
      <c r="N101" s="70">
        <f>'M1'!AB93</f>
        <v>0</v>
      </c>
      <c r="O101" s="308"/>
      <c r="P101" s="308"/>
      <c r="Q101" s="70">
        <f>'M2'!AB93</f>
        <v>0</v>
      </c>
      <c r="R101" s="308"/>
      <c r="S101" s="308"/>
      <c r="T101" s="70">
        <f t="shared" si="37"/>
        <v>0</v>
      </c>
      <c r="U101" s="69" t="str">
        <f t="shared" si="38"/>
        <v>E</v>
      </c>
      <c r="V101" s="215"/>
      <c r="W101" s="70">
        <f>'SC1'!AB93</f>
        <v>0</v>
      </c>
      <c r="X101" s="308"/>
      <c r="Y101" s="308"/>
      <c r="Z101" s="70">
        <f>'SC2'!AB93</f>
        <v>0</v>
      </c>
      <c r="AA101" s="308"/>
      <c r="AB101" s="308"/>
      <c r="AC101" s="70">
        <f t="shared" si="39"/>
        <v>0</v>
      </c>
      <c r="AD101" s="69" t="str">
        <f t="shared" si="40"/>
        <v>E</v>
      </c>
      <c r="AE101" s="70">
        <f>'B2'!AU178</f>
        <v>0</v>
      </c>
      <c r="AF101" s="69" t="str">
        <f t="shared" si="27"/>
        <v>E</v>
      </c>
      <c r="AG101" s="70">
        <f t="shared" si="41"/>
        <v>0</v>
      </c>
      <c r="AH101" s="69" t="str">
        <f t="shared" si="42"/>
        <v>E</v>
      </c>
      <c r="AI101" s="70">
        <f>'2'!L88</f>
        <v>0</v>
      </c>
      <c r="AJ101" s="91">
        <f t="shared" si="43"/>
        <v>0</v>
      </c>
      <c r="AK101" s="289"/>
      <c r="AL101" s="302">
        <f>'2'!K88</f>
        <v>0</v>
      </c>
      <c r="AM101" s="302">
        <f>'2'!J88</f>
        <v>0</v>
      </c>
      <c r="AN101" s="303" t="str">
        <f>CONCATENATE('2'!C88,'2'!Q88,'2'!E88,'2'!Q88,'2'!F88)</f>
        <v xml:space="preserve">  </v>
      </c>
      <c r="AO101" s="304" t="str">
        <f>CONCATENATE('2'!C88,'2'!Q88,'2'!G88,'2'!Q88,'2'!E88)</f>
        <v xml:space="preserve">  </v>
      </c>
      <c r="AP101" s="305">
        <f>'2'!M88</f>
        <v>0</v>
      </c>
      <c r="AQ101" s="305">
        <f>'2'!N88</f>
        <v>0</v>
      </c>
      <c r="AR101" s="305">
        <f>'2'!O88</f>
        <v>0</v>
      </c>
      <c r="AS101" s="306" t="str">
        <f>'2'!P88</f>
        <v>-</v>
      </c>
      <c r="AT101" s="307">
        <f t="shared" si="28"/>
        <v>0</v>
      </c>
      <c r="AU101" s="307" t="str">
        <f t="shared" si="29"/>
        <v>E</v>
      </c>
      <c r="AV101" s="307">
        <f t="shared" si="30"/>
        <v>0</v>
      </c>
      <c r="AW101" s="307" t="str">
        <f t="shared" si="31"/>
        <v>E</v>
      </c>
      <c r="AX101" s="307">
        <f t="shared" si="32"/>
        <v>0</v>
      </c>
      <c r="AY101" s="307" t="str">
        <f t="shared" si="33"/>
        <v>E</v>
      </c>
      <c r="AZ101" s="301">
        <f>'B2'!AT178/2</f>
        <v>0</v>
      </c>
      <c r="BA101" s="301" t="str">
        <f t="shared" si="34"/>
        <v>E</v>
      </c>
      <c r="BB101" s="307">
        <f t="shared" si="44"/>
        <v>0</v>
      </c>
      <c r="BC101" s="301" t="str">
        <f t="shared" si="45"/>
        <v>E</v>
      </c>
      <c r="BD101" s="276"/>
      <c r="BE101" s="276"/>
      <c r="BF101" s="276"/>
      <c r="BG101" s="276"/>
      <c r="BH101" s="276"/>
      <c r="BI101" s="276"/>
      <c r="BJ101" s="276"/>
      <c r="BK101" s="276"/>
      <c r="BL101" s="276"/>
      <c r="BM101" s="276"/>
      <c r="BN101" s="276"/>
      <c r="BO101" s="276"/>
      <c r="BP101" s="276"/>
      <c r="BQ101" s="276"/>
      <c r="BR101" s="276"/>
      <c r="BS101" s="276"/>
      <c r="BT101" s="276"/>
      <c r="BU101" s="276"/>
      <c r="BV101" s="276"/>
      <c r="BW101" s="276"/>
      <c r="BX101" s="276"/>
      <c r="BY101" s="276"/>
      <c r="BZ101" s="276"/>
      <c r="CA101" s="276"/>
      <c r="CB101" s="276"/>
      <c r="CC101" s="276"/>
      <c r="CD101" s="276"/>
      <c r="CE101" s="276"/>
      <c r="CF101" s="276"/>
    </row>
    <row r="102" spans="2:84" s="97" customFormat="1" ht="24.95" customHeight="1">
      <c r="B102" s="69">
        <v>86</v>
      </c>
      <c r="C102" s="104" t="str">
        <f>CONCATENATE('2'!C89,'2'!Q89,'2'!D89,'2'!Q89,'2'!E89)</f>
        <v xml:space="preserve">  </v>
      </c>
      <c r="D102" s="94">
        <f>'2'!H89</f>
        <v>0</v>
      </c>
      <c r="E102" s="94">
        <f>'2'!I89</f>
        <v>0</v>
      </c>
      <c r="F102" s="70">
        <f>'GUJ1'!AB94</f>
        <v>0</v>
      </c>
      <c r="G102" s="308"/>
      <c r="H102" s="308"/>
      <c r="I102" s="70">
        <f>'GUJ2'!AB94</f>
        <v>0</v>
      </c>
      <c r="J102" s="308"/>
      <c r="K102" s="308"/>
      <c r="L102" s="70">
        <f t="shared" si="35"/>
        <v>0</v>
      </c>
      <c r="M102" s="69" t="str">
        <f t="shared" si="36"/>
        <v>E</v>
      </c>
      <c r="N102" s="70">
        <f>'M1'!AB94</f>
        <v>0</v>
      </c>
      <c r="O102" s="308"/>
      <c r="P102" s="308"/>
      <c r="Q102" s="70">
        <f>'M2'!AB94</f>
        <v>0</v>
      </c>
      <c r="R102" s="308"/>
      <c r="S102" s="308"/>
      <c r="T102" s="70">
        <f t="shared" si="37"/>
        <v>0</v>
      </c>
      <c r="U102" s="69" t="str">
        <f t="shared" si="38"/>
        <v>E</v>
      </c>
      <c r="V102" s="215"/>
      <c r="W102" s="70">
        <f>'SC1'!AB94</f>
        <v>0</v>
      </c>
      <c r="X102" s="308"/>
      <c r="Y102" s="308"/>
      <c r="Z102" s="70">
        <f>'SC2'!AB94</f>
        <v>0</v>
      </c>
      <c r="AA102" s="308"/>
      <c r="AB102" s="308"/>
      <c r="AC102" s="70">
        <f t="shared" si="39"/>
        <v>0</v>
      </c>
      <c r="AD102" s="69" t="str">
        <f t="shared" si="40"/>
        <v>E</v>
      </c>
      <c r="AE102" s="70">
        <f>'B2'!AU180</f>
        <v>0</v>
      </c>
      <c r="AF102" s="69" t="str">
        <f t="shared" si="27"/>
        <v>E</v>
      </c>
      <c r="AG102" s="70">
        <f t="shared" si="41"/>
        <v>0</v>
      </c>
      <c r="AH102" s="69" t="str">
        <f t="shared" si="42"/>
        <v>E</v>
      </c>
      <c r="AI102" s="70">
        <f>'2'!L89</f>
        <v>0</v>
      </c>
      <c r="AJ102" s="91">
        <f t="shared" si="43"/>
        <v>0</v>
      </c>
      <c r="AK102" s="289"/>
      <c r="AL102" s="302">
        <f>'2'!K89</f>
        <v>0</v>
      </c>
      <c r="AM102" s="302">
        <f>'2'!J89</f>
        <v>0</v>
      </c>
      <c r="AN102" s="303" t="str">
        <f>CONCATENATE('2'!C89,'2'!Q89,'2'!E89,'2'!Q89,'2'!F89)</f>
        <v xml:space="preserve">  </v>
      </c>
      <c r="AO102" s="304" t="str">
        <f>CONCATENATE('2'!C89,'2'!Q89,'2'!G89,'2'!Q89,'2'!E89)</f>
        <v xml:space="preserve">  </v>
      </c>
      <c r="AP102" s="305">
        <f>'2'!M89</f>
        <v>0</v>
      </c>
      <c r="AQ102" s="305">
        <f>'2'!N89</f>
        <v>0</v>
      </c>
      <c r="AR102" s="305">
        <f>'2'!O89</f>
        <v>0</v>
      </c>
      <c r="AS102" s="306" t="str">
        <f>'2'!P89</f>
        <v>-</v>
      </c>
      <c r="AT102" s="307">
        <f t="shared" si="28"/>
        <v>0</v>
      </c>
      <c r="AU102" s="307" t="str">
        <f t="shared" si="29"/>
        <v>E</v>
      </c>
      <c r="AV102" s="307">
        <f t="shared" si="30"/>
        <v>0</v>
      </c>
      <c r="AW102" s="307" t="str">
        <f t="shared" si="31"/>
        <v>E</v>
      </c>
      <c r="AX102" s="307">
        <f t="shared" si="32"/>
        <v>0</v>
      </c>
      <c r="AY102" s="307" t="str">
        <f t="shared" si="33"/>
        <v>E</v>
      </c>
      <c r="AZ102" s="301">
        <f>'B2'!AT180/2</f>
        <v>0</v>
      </c>
      <c r="BA102" s="301" t="str">
        <f t="shared" si="34"/>
        <v>E</v>
      </c>
      <c r="BB102" s="307">
        <f t="shared" si="44"/>
        <v>0</v>
      </c>
      <c r="BC102" s="301" t="str">
        <f t="shared" si="45"/>
        <v>E</v>
      </c>
      <c r="BD102" s="276"/>
      <c r="BE102" s="276"/>
      <c r="BF102" s="276"/>
      <c r="BG102" s="276"/>
      <c r="BH102" s="276"/>
      <c r="BI102" s="276"/>
      <c r="BJ102" s="276"/>
      <c r="BK102" s="276"/>
      <c r="BL102" s="276"/>
      <c r="BM102" s="276"/>
      <c r="BN102" s="276"/>
      <c r="BO102" s="276"/>
      <c r="BP102" s="276"/>
      <c r="BQ102" s="276"/>
      <c r="BR102" s="276"/>
      <c r="BS102" s="276"/>
      <c r="BT102" s="276"/>
      <c r="BU102" s="276"/>
      <c r="BV102" s="276"/>
      <c r="BW102" s="276"/>
      <c r="BX102" s="276"/>
      <c r="BY102" s="276"/>
      <c r="BZ102" s="276"/>
      <c r="CA102" s="276"/>
      <c r="CB102" s="276"/>
      <c r="CC102" s="276"/>
      <c r="CD102" s="276"/>
      <c r="CE102" s="276"/>
      <c r="CF102" s="276"/>
    </row>
    <row r="103" spans="2:84" s="97" customFormat="1" ht="24.95" customHeight="1">
      <c r="B103" s="69">
        <v>87</v>
      </c>
      <c r="C103" s="104" t="str">
        <f>CONCATENATE('2'!C90,'2'!Q90,'2'!D90,'2'!Q90,'2'!E90)</f>
        <v xml:space="preserve">  </v>
      </c>
      <c r="D103" s="94">
        <f>'2'!H90</f>
        <v>0</v>
      </c>
      <c r="E103" s="94">
        <f>'2'!I90</f>
        <v>0</v>
      </c>
      <c r="F103" s="70">
        <f>'GUJ1'!AB95</f>
        <v>0</v>
      </c>
      <c r="G103" s="308"/>
      <c r="H103" s="308"/>
      <c r="I103" s="70">
        <f>'GUJ2'!AB95</f>
        <v>0</v>
      </c>
      <c r="J103" s="308"/>
      <c r="K103" s="308"/>
      <c r="L103" s="70">
        <f t="shared" si="35"/>
        <v>0</v>
      </c>
      <c r="M103" s="69" t="str">
        <f t="shared" si="36"/>
        <v>E</v>
      </c>
      <c r="N103" s="70">
        <f>'M1'!AB95</f>
        <v>0</v>
      </c>
      <c r="O103" s="308"/>
      <c r="P103" s="308"/>
      <c r="Q103" s="70">
        <f>'M2'!AB95</f>
        <v>0</v>
      </c>
      <c r="R103" s="308"/>
      <c r="S103" s="308"/>
      <c r="T103" s="70">
        <f t="shared" si="37"/>
        <v>0</v>
      </c>
      <c r="U103" s="69" t="str">
        <f t="shared" si="38"/>
        <v>E</v>
      </c>
      <c r="V103" s="215"/>
      <c r="W103" s="70">
        <f>'SC1'!AB95</f>
        <v>0</v>
      </c>
      <c r="X103" s="308"/>
      <c r="Y103" s="308"/>
      <c r="Z103" s="70">
        <f>'SC2'!AB95</f>
        <v>0</v>
      </c>
      <c r="AA103" s="308"/>
      <c r="AB103" s="308"/>
      <c r="AC103" s="70">
        <f t="shared" si="39"/>
        <v>0</v>
      </c>
      <c r="AD103" s="69" t="str">
        <f t="shared" si="40"/>
        <v>E</v>
      </c>
      <c r="AE103" s="70">
        <f>'B2'!AU182</f>
        <v>0</v>
      </c>
      <c r="AF103" s="69" t="str">
        <f t="shared" si="27"/>
        <v>E</v>
      </c>
      <c r="AG103" s="70">
        <f t="shared" si="41"/>
        <v>0</v>
      </c>
      <c r="AH103" s="69" t="str">
        <f t="shared" si="42"/>
        <v>E</v>
      </c>
      <c r="AI103" s="70">
        <f>'2'!L90</f>
        <v>0</v>
      </c>
      <c r="AJ103" s="91">
        <f t="shared" si="43"/>
        <v>0</v>
      </c>
      <c r="AK103" s="289"/>
      <c r="AL103" s="302">
        <f>'2'!K90</f>
        <v>0</v>
      </c>
      <c r="AM103" s="302">
        <f>'2'!J90</f>
        <v>0</v>
      </c>
      <c r="AN103" s="303" t="str">
        <f>CONCATENATE('2'!C90,'2'!Q90,'2'!E90,'2'!Q90,'2'!F90)</f>
        <v xml:space="preserve">  </v>
      </c>
      <c r="AO103" s="304" t="str">
        <f>CONCATENATE('2'!C90,'2'!Q90,'2'!G90,'2'!Q90,'2'!E90)</f>
        <v xml:space="preserve">  </v>
      </c>
      <c r="AP103" s="305">
        <f>'2'!M90</f>
        <v>0</v>
      </c>
      <c r="AQ103" s="305">
        <f>'2'!N90</f>
        <v>0</v>
      </c>
      <c r="AR103" s="305">
        <f>'2'!O90</f>
        <v>0</v>
      </c>
      <c r="AS103" s="306" t="str">
        <f>'2'!P90</f>
        <v>-</v>
      </c>
      <c r="AT103" s="307">
        <f t="shared" si="28"/>
        <v>0</v>
      </c>
      <c r="AU103" s="307" t="str">
        <f t="shared" si="29"/>
        <v>E</v>
      </c>
      <c r="AV103" s="307">
        <f t="shared" si="30"/>
        <v>0</v>
      </c>
      <c r="AW103" s="307" t="str">
        <f t="shared" si="31"/>
        <v>E</v>
      </c>
      <c r="AX103" s="307">
        <f t="shared" si="32"/>
        <v>0</v>
      </c>
      <c r="AY103" s="307" t="str">
        <f t="shared" si="33"/>
        <v>E</v>
      </c>
      <c r="AZ103" s="301">
        <f>'B2'!AT182/2</f>
        <v>0</v>
      </c>
      <c r="BA103" s="301" t="str">
        <f t="shared" si="34"/>
        <v>E</v>
      </c>
      <c r="BB103" s="307">
        <f t="shared" si="44"/>
        <v>0</v>
      </c>
      <c r="BC103" s="301" t="str">
        <f t="shared" si="45"/>
        <v>E</v>
      </c>
      <c r="BD103" s="276"/>
      <c r="BE103" s="276"/>
      <c r="BF103" s="276"/>
      <c r="BG103" s="276"/>
      <c r="BH103" s="276"/>
      <c r="BI103" s="276"/>
      <c r="BJ103" s="276"/>
      <c r="BK103" s="276"/>
      <c r="BL103" s="276"/>
      <c r="BM103" s="276"/>
      <c r="BN103" s="276"/>
      <c r="BO103" s="276"/>
      <c r="BP103" s="276"/>
      <c r="BQ103" s="276"/>
      <c r="BR103" s="276"/>
      <c r="BS103" s="276"/>
      <c r="BT103" s="276"/>
      <c r="BU103" s="276"/>
      <c r="BV103" s="276"/>
      <c r="BW103" s="276"/>
      <c r="BX103" s="276"/>
      <c r="BY103" s="276"/>
      <c r="BZ103" s="276"/>
      <c r="CA103" s="276"/>
      <c r="CB103" s="276"/>
      <c r="CC103" s="276"/>
      <c r="CD103" s="276"/>
      <c r="CE103" s="276"/>
      <c r="CF103" s="276"/>
    </row>
    <row r="104" spans="2:84" s="97" customFormat="1" ht="24.95" customHeight="1">
      <c r="B104" s="69">
        <v>88</v>
      </c>
      <c r="C104" s="104" t="str">
        <f>CONCATENATE('2'!C91,'2'!Q91,'2'!D91,'2'!Q91,'2'!E91)</f>
        <v xml:space="preserve">  </v>
      </c>
      <c r="D104" s="94">
        <f>'2'!H91</f>
        <v>0</v>
      </c>
      <c r="E104" s="94">
        <f>'2'!I91</f>
        <v>0</v>
      </c>
      <c r="F104" s="70">
        <f>'GUJ1'!AB96</f>
        <v>0</v>
      </c>
      <c r="G104" s="308"/>
      <c r="H104" s="308"/>
      <c r="I104" s="70">
        <f>'GUJ2'!AB96</f>
        <v>0</v>
      </c>
      <c r="J104" s="308"/>
      <c r="K104" s="308"/>
      <c r="L104" s="70">
        <f t="shared" si="35"/>
        <v>0</v>
      </c>
      <c r="M104" s="69" t="str">
        <f t="shared" si="36"/>
        <v>E</v>
      </c>
      <c r="N104" s="70">
        <f>'M1'!AB96</f>
        <v>0</v>
      </c>
      <c r="O104" s="308"/>
      <c r="P104" s="308"/>
      <c r="Q104" s="70">
        <f>'M2'!AB96</f>
        <v>0</v>
      </c>
      <c r="R104" s="308"/>
      <c r="S104" s="308"/>
      <c r="T104" s="70">
        <f t="shared" si="37"/>
        <v>0</v>
      </c>
      <c r="U104" s="69" t="str">
        <f t="shared" si="38"/>
        <v>E</v>
      </c>
      <c r="V104" s="215"/>
      <c r="W104" s="70">
        <f>'SC1'!AB96</f>
        <v>0</v>
      </c>
      <c r="X104" s="308"/>
      <c r="Y104" s="308"/>
      <c r="Z104" s="70">
        <f>'SC2'!AB96</f>
        <v>0</v>
      </c>
      <c r="AA104" s="308"/>
      <c r="AB104" s="308"/>
      <c r="AC104" s="70">
        <f t="shared" si="39"/>
        <v>0</v>
      </c>
      <c r="AD104" s="69" t="str">
        <f t="shared" si="40"/>
        <v>E</v>
      </c>
      <c r="AE104" s="70">
        <f>'B2'!AU184</f>
        <v>0</v>
      </c>
      <c r="AF104" s="69" t="str">
        <f t="shared" si="27"/>
        <v>E</v>
      </c>
      <c r="AG104" s="70">
        <f t="shared" si="41"/>
        <v>0</v>
      </c>
      <c r="AH104" s="69" t="str">
        <f t="shared" si="42"/>
        <v>E</v>
      </c>
      <c r="AI104" s="70">
        <f>'2'!L91</f>
        <v>0</v>
      </c>
      <c r="AJ104" s="91">
        <f t="shared" si="43"/>
        <v>0</v>
      </c>
      <c r="AK104" s="289"/>
      <c r="AL104" s="302">
        <f>'2'!K91</f>
        <v>0</v>
      </c>
      <c r="AM104" s="302">
        <f>'2'!J91</f>
        <v>0</v>
      </c>
      <c r="AN104" s="303" t="str">
        <f>CONCATENATE('2'!C91,'2'!Q91,'2'!E91,'2'!Q91,'2'!F91)</f>
        <v xml:space="preserve">  </v>
      </c>
      <c r="AO104" s="304" t="str">
        <f>CONCATENATE('2'!C91,'2'!Q91,'2'!G91,'2'!Q91,'2'!E91)</f>
        <v xml:space="preserve">  </v>
      </c>
      <c r="AP104" s="305">
        <f>'2'!M91</f>
        <v>0</v>
      </c>
      <c r="AQ104" s="305">
        <f>'2'!N91</f>
        <v>0</v>
      </c>
      <c r="AR104" s="305">
        <f>'2'!O91</f>
        <v>0</v>
      </c>
      <c r="AS104" s="306" t="str">
        <f>'2'!P91</f>
        <v>-</v>
      </c>
      <c r="AT104" s="307">
        <f t="shared" si="28"/>
        <v>0</v>
      </c>
      <c r="AU104" s="307" t="str">
        <f t="shared" si="29"/>
        <v>E</v>
      </c>
      <c r="AV104" s="307">
        <f t="shared" si="30"/>
        <v>0</v>
      </c>
      <c r="AW104" s="307" t="str">
        <f t="shared" si="31"/>
        <v>E</v>
      </c>
      <c r="AX104" s="307">
        <f t="shared" si="32"/>
        <v>0</v>
      </c>
      <c r="AY104" s="307" t="str">
        <f t="shared" si="33"/>
        <v>E</v>
      </c>
      <c r="AZ104" s="301">
        <f>'B2'!AT184/2</f>
        <v>0</v>
      </c>
      <c r="BA104" s="301" t="str">
        <f t="shared" si="34"/>
        <v>E</v>
      </c>
      <c r="BB104" s="307">
        <f t="shared" si="44"/>
        <v>0</v>
      </c>
      <c r="BC104" s="301" t="str">
        <f t="shared" si="45"/>
        <v>E</v>
      </c>
      <c r="BD104" s="276"/>
      <c r="BE104" s="276"/>
      <c r="BF104" s="276"/>
      <c r="BG104" s="276"/>
      <c r="BH104" s="276"/>
      <c r="BI104" s="276"/>
      <c r="BJ104" s="276"/>
      <c r="BK104" s="276"/>
      <c r="BL104" s="276"/>
      <c r="BM104" s="276"/>
      <c r="BN104" s="276"/>
      <c r="BO104" s="276"/>
      <c r="BP104" s="276"/>
      <c r="BQ104" s="276"/>
      <c r="BR104" s="276"/>
      <c r="BS104" s="276"/>
      <c r="BT104" s="276"/>
      <c r="BU104" s="276"/>
      <c r="BV104" s="276"/>
      <c r="BW104" s="276"/>
      <c r="BX104" s="276"/>
      <c r="BY104" s="276"/>
      <c r="BZ104" s="276"/>
      <c r="CA104" s="276"/>
      <c r="CB104" s="276"/>
      <c r="CC104" s="276"/>
      <c r="CD104" s="276"/>
      <c r="CE104" s="276"/>
      <c r="CF104" s="276"/>
    </row>
    <row r="105" spans="2:84" s="97" customFormat="1" ht="24.95" customHeight="1">
      <c r="B105" s="69">
        <v>89</v>
      </c>
      <c r="C105" s="104" t="str">
        <f>CONCATENATE('2'!C92,'2'!Q92,'2'!D92,'2'!Q92,'2'!E92)</f>
        <v xml:space="preserve">  </v>
      </c>
      <c r="D105" s="94">
        <f>'2'!H92</f>
        <v>0</v>
      </c>
      <c r="E105" s="94">
        <f>'2'!I92</f>
        <v>0</v>
      </c>
      <c r="F105" s="70">
        <f>'GUJ1'!AB97</f>
        <v>0</v>
      </c>
      <c r="G105" s="308"/>
      <c r="H105" s="308"/>
      <c r="I105" s="70">
        <f>'GUJ2'!AB97</f>
        <v>0</v>
      </c>
      <c r="J105" s="308"/>
      <c r="K105" s="308"/>
      <c r="L105" s="70">
        <f t="shared" si="35"/>
        <v>0</v>
      </c>
      <c r="M105" s="69" t="str">
        <f t="shared" si="36"/>
        <v>E</v>
      </c>
      <c r="N105" s="70">
        <f>'M1'!AB97</f>
        <v>0</v>
      </c>
      <c r="O105" s="308"/>
      <c r="P105" s="308"/>
      <c r="Q105" s="70">
        <f>'M2'!AB97</f>
        <v>0</v>
      </c>
      <c r="R105" s="308"/>
      <c r="S105" s="308"/>
      <c r="T105" s="70">
        <f t="shared" si="37"/>
        <v>0</v>
      </c>
      <c r="U105" s="69" t="str">
        <f t="shared" si="38"/>
        <v>E</v>
      </c>
      <c r="V105" s="215"/>
      <c r="W105" s="70">
        <f>'SC1'!AB97</f>
        <v>0</v>
      </c>
      <c r="X105" s="308"/>
      <c r="Y105" s="308"/>
      <c r="Z105" s="70">
        <f>'SC2'!AB97</f>
        <v>0</v>
      </c>
      <c r="AA105" s="308"/>
      <c r="AB105" s="308"/>
      <c r="AC105" s="70">
        <f t="shared" si="39"/>
        <v>0</v>
      </c>
      <c r="AD105" s="69" t="str">
        <f t="shared" si="40"/>
        <v>E</v>
      </c>
      <c r="AE105" s="70">
        <f>'B2'!AU186</f>
        <v>0</v>
      </c>
      <c r="AF105" s="69" t="str">
        <f t="shared" si="27"/>
        <v>E</v>
      </c>
      <c r="AG105" s="70">
        <f t="shared" si="41"/>
        <v>0</v>
      </c>
      <c r="AH105" s="69" t="str">
        <f t="shared" si="42"/>
        <v>E</v>
      </c>
      <c r="AI105" s="70">
        <f>'2'!L92</f>
        <v>0</v>
      </c>
      <c r="AJ105" s="91">
        <f t="shared" si="43"/>
        <v>0</v>
      </c>
      <c r="AK105" s="289"/>
      <c r="AL105" s="302">
        <f>'2'!K92</f>
        <v>0</v>
      </c>
      <c r="AM105" s="302">
        <f>'2'!J92</f>
        <v>0</v>
      </c>
      <c r="AN105" s="303" t="str">
        <f>CONCATENATE('2'!C92,'2'!Q92,'2'!E92,'2'!Q92,'2'!F92)</f>
        <v xml:space="preserve">  </v>
      </c>
      <c r="AO105" s="304" t="str">
        <f>CONCATENATE('2'!C92,'2'!Q92,'2'!G92,'2'!Q92,'2'!E92)</f>
        <v xml:space="preserve">  </v>
      </c>
      <c r="AP105" s="305">
        <f>'2'!M92</f>
        <v>0</v>
      </c>
      <c r="AQ105" s="305">
        <f>'2'!N92</f>
        <v>0</v>
      </c>
      <c r="AR105" s="305">
        <f>'2'!O92</f>
        <v>0</v>
      </c>
      <c r="AS105" s="306" t="str">
        <f>'2'!P92</f>
        <v>-</v>
      </c>
      <c r="AT105" s="307">
        <f t="shared" si="28"/>
        <v>0</v>
      </c>
      <c r="AU105" s="307" t="str">
        <f t="shared" si="29"/>
        <v>E</v>
      </c>
      <c r="AV105" s="307">
        <f t="shared" si="30"/>
        <v>0</v>
      </c>
      <c r="AW105" s="307" t="str">
        <f t="shared" si="31"/>
        <v>E</v>
      </c>
      <c r="AX105" s="307">
        <f t="shared" si="32"/>
        <v>0</v>
      </c>
      <c r="AY105" s="307" t="str">
        <f t="shared" si="33"/>
        <v>E</v>
      </c>
      <c r="AZ105" s="301">
        <f>'B2'!AT186/2</f>
        <v>0</v>
      </c>
      <c r="BA105" s="301" t="str">
        <f t="shared" si="34"/>
        <v>E</v>
      </c>
      <c r="BB105" s="307">
        <f t="shared" si="44"/>
        <v>0</v>
      </c>
      <c r="BC105" s="301" t="str">
        <f t="shared" si="45"/>
        <v>E</v>
      </c>
      <c r="BD105" s="276"/>
      <c r="BE105" s="276"/>
      <c r="BF105" s="276"/>
      <c r="BG105" s="276"/>
      <c r="BH105" s="276"/>
      <c r="BI105" s="276"/>
      <c r="BJ105" s="276"/>
      <c r="BK105" s="276"/>
      <c r="BL105" s="276"/>
      <c r="BM105" s="276"/>
      <c r="BN105" s="276"/>
      <c r="BO105" s="276"/>
      <c r="BP105" s="276"/>
      <c r="BQ105" s="276"/>
      <c r="BR105" s="276"/>
      <c r="BS105" s="276"/>
      <c r="BT105" s="276"/>
      <c r="BU105" s="276"/>
      <c r="BV105" s="276"/>
      <c r="BW105" s="276"/>
      <c r="BX105" s="276"/>
      <c r="BY105" s="276"/>
      <c r="BZ105" s="276"/>
      <c r="CA105" s="276"/>
      <c r="CB105" s="276"/>
      <c r="CC105" s="276"/>
      <c r="CD105" s="276"/>
      <c r="CE105" s="276"/>
      <c r="CF105" s="276"/>
    </row>
    <row r="106" spans="2:84" s="97" customFormat="1" ht="24.95" customHeight="1">
      <c r="B106" s="69">
        <v>90</v>
      </c>
      <c r="C106" s="104" t="str">
        <f>CONCATENATE('2'!C93,'2'!Q93,'2'!D93,'2'!Q93,'2'!E93)</f>
        <v xml:space="preserve">  </v>
      </c>
      <c r="D106" s="94">
        <f>'2'!H93</f>
        <v>0</v>
      </c>
      <c r="E106" s="94">
        <f>'2'!I93</f>
        <v>0</v>
      </c>
      <c r="F106" s="70">
        <f>'GUJ1'!AB98</f>
        <v>0</v>
      </c>
      <c r="G106" s="308"/>
      <c r="H106" s="308"/>
      <c r="I106" s="70">
        <f>'GUJ2'!AB98</f>
        <v>0</v>
      </c>
      <c r="J106" s="308"/>
      <c r="K106" s="308"/>
      <c r="L106" s="70">
        <f t="shared" si="35"/>
        <v>0</v>
      </c>
      <c r="M106" s="69" t="str">
        <f t="shared" si="36"/>
        <v>E</v>
      </c>
      <c r="N106" s="70">
        <f>'M1'!AB98</f>
        <v>0</v>
      </c>
      <c r="O106" s="308"/>
      <c r="P106" s="308"/>
      <c r="Q106" s="70">
        <f>'M2'!AB98</f>
        <v>0</v>
      </c>
      <c r="R106" s="308"/>
      <c r="S106" s="308"/>
      <c r="T106" s="70">
        <f t="shared" si="37"/>
        <v>0</v>
      </c>
      <c r="U106" s="69" t="str">
        <f t="shared" si="38"/>
        <v>E</v>
      </c>
      <c r="V106" s="215"/>
      <c r="W106" s="70">
        <f>'SC1'!AB98</f>
        <v>0</v>
      </c>
      <c r="X106" s="308"/>
      <c r="Y106" s="308"/>
      <c r="Z106" s="70">
        <f>'SC2'!AB98</f>
        <v>0</v>
      </c>
      <c r="AA106" s="308"/>
      <c r="AB106" s="308"/>
      <c r="AC106" s="70">
        <f t="shared" si="39"/>
        <v>0</v>
      </c>
      <c r="AD106" s="69" t="str">
        <f t="shared" si="40"/>
        <v>E</v>
      </c>
      <c r="AE106" s="70">
        <f>'B2'!AU188</f>
        <v>0</v>
      </c>
      <c r="AF106" s="69" t="str">
        <f t="shared" si="27"/>
        <v>E</v>
      </c>
      <c r="AG106" s="70">
        <f t="shared" si="41"/>
        <v>0</v>
      </c>
      <c r="AH106" s="69" t="str">
        <f t="shared" si="42"/>
        <v>E</v>
      </c>
      <c r="AI106" s="70">
        <f>'2'!L93</f>
        <v>0</v>
      </c>
      <c r="AJ106" s="91">
        <f t="shared" si="43"/>
        <v>0</v>
      </c>
      <c r="AK106" s="289"/>
      <c r="AL106" s="302">
        <f>'2'!K93</f>
        <v>0</v>
      </c>
      <c r="AM106" s="302">
        <f>'2'!J93</f>
        <v>0</v>
      </c>
      <c r="AN106" s="303" t="str">
        <f>CONCATENATE('2'!C93,'2'!Q93,'2'!E93,'2'!Q93,'2'!F93)</f>
        <v xml:space="preserve">  </v>
      </c>
      <c r="AO106" s="304" t="str">
        <f>CONCATENATE('2'!C93,'2'!Q93,'2'!G93,'2'!Q93,'2'!E93)</f>
        <v xml:space="preserve">  </v>
      </c>
      <c r="AP106" s="305">
        <f>'2'!M93</f>
        <v>0</v>
      </c>
      <c r="AQ106" s="305">
        <f>'2'!N93</f>
        <v>0</v>
      </c>
      <c r="AR106" s="305">
        <f>'2'!O93</f>
        <v>0</v>
      </c>
      <c r="AS106" s="306" t="str">
        <f>'2'!P93</f>
        <v>-</v>
      </c>
      <c r="AT106" s="307">
        <f t="shared" si="28"/>
        <v>0</v>
      </c>
      <c r="AU106" s="307" t="str">
        <f t="shared" si="29"/>
        <v>E</v>
      </c>
      <c r="AV106" s="307">
        <f t="shared" si="30"/>
        <v>0</v>
      </c>
      <c r="AW106" s="307" t="str">
        <f t="shared" si="31"/>
        <v>E</v>
      </c>
      <c r="AX106" s="307">
        <f t="shared" si="32"/>
        <v>0</v>
      </c>
      <c r="AY106" s="307" t="str">
        <f t="shared" si="33"/>
        <v>E</v>
      </c>
      <c r="AZ106" s="301">
        <f>'B2'!AT188/2</f>
        <v>0</v>
      </c>
      <c r="BA106" s="301" t="str">
        <f t="shared" si="34"/>
        <v>E</v>
      </c>
      <c r="BB106" s="307">
        <f t="shared" si="44"/>
        <v>0</v>
      </c>
      <c r="BC106" s="301" t="str">
        <f t="shared" si="45"/>
        <v>E</v>
      </c>
      <c r="BD106" s="276"/>
      <c r="BE106" s="276"/>
      <c r="BF106" s="276"/>
      <c r="BG106" s="276"/>
      <c r="BH106" s="276"/>
      <c r="BI106" s="276"/>
      <c r="BJ106" s="276"/>
      <c r="BK106" s="276"/>
      <c r="BL106" s="276"/>
      <c r="BM106" s="276"/>
      <c r="BN106" s="276"/>
      <c r="BO106" s="276"/>
      <c r="BP106" s="276"/>
      <c r="BQ106" s="276"/>
      <c r="BR106" s="276"/>
      <c r="BS106" s="276"/>
      <c r="BT106" s="276"/>
      <c r="BU106" s="276"/>
      <c r="BV106" s="276"/>
      <c r="BW106" s="276"/>
      <c r="BX106" s="276"/>
      <c r="BY106" s="276"/>
      <c r="BZ106" s="276"/>
      <c r="CA106" s="276"/>
      <c r="CB106" s="276"/>
      <c r="CC106" s="276"/>
      <c r="CD106" s="276"/>
      <c r="CE106" s="276"/>
      <c r="CF106" s="276"/>
    </row>
    <row r="107" spans="2:84" s="97" customFormat="1" ht="24.95" customHeight="1">
      <c r="B107" s="69">
        <v>91</v>
      </c>
      <c r="C107" s="104" t="str">
        <f>CONCATENATE('2'!C94,'2'!Q94,'2'!D94,'2'!Q94,'2'!E94)</f>
        <v xml:space="preserve">  </v>
      </c>
      <c r="D107" s="94">
        <f>'2'!H94</f>
        <v>0</v>
      </c>
      <c r="E107" s="94">
        <f>'2'!I94</f>
        <v>0</v>
      </c>
      <c r="F107" s="70">
        <f>'GUJ1'!AB99</f>
        <v>0</v>
      </c>
      <c r="G107" s="308"/>
      <c r="H107" s="308"/>
      <c r="I107" s="70">
        <f>'GUJ2'!AB99</f>
        <v>0</v>
      </c>
      <c r="J107" s="308"/>
      <c r="K107" s="308"/>
      <c r="L107" s="70">
        <f t="shared" si="35"/>
        <v>0</v>
      </c>
      <c r="M107" s="69" t="str">
        <f t="shared" si="36"/>
        <v>E</v>
      </c>
      <c r="N107" s="70">
        <f>'M1'!AB99</f>
        <v>0</v>
      </c>
      <c r="O107" s="308"/>
      <c r="P107" s="308"/>
      <c r="Q107" s="70">
        <f>'M2'!AB99</f>
        <v>0</v>
      </c>
      <c r="R107" s="308"/>
      <c r="S107" s="308"/>
      <c r="T107" s="70">
        <f t="shared" si="37"/>
        <v>0</v>
      </c>
      <c r="U107" s="69" t="str">
        <f t="shared" si="38"/>
        <v>E</v>
      </c>
      <c r="V107" s="215"/>
      <c r="W107" s="70">
        <f>'SC1'!AB99</f>
        <v>0</v>
      </c>
      <c r="X107" s="308"/>
      <c r="Y107" s="308"/>
      <c r="Z107" s="70">
        <f>'SC2'!AB99</f>
        <v>0</v>
      </c>
      <c r="AA107" s="308"/>
      <c r="AB107" s="308"/>
      <c r="AC107" s="70">
        <f t="shared" si="39"/>
        <v>0</v>
      </c>
      <c r="AD107" s="69" t="str">
        <f t="shared" si="40"/>
        <v>E</v>
      </c>
      <c r="AE107" s="70">
        <f>'B2'!AU190</f>
        <v>0</v>
      </c>
      <c r="AF107" s="69" t="str">
        <f t="shared" si="27"/>
        <v>E</v>
      </c>
      <c r="AG107" s="70">
        <f t="shared" si="41"/>
        <v>0</v>
      </c>
      <c r="AH107" s="69" t="str">
        <f t="shared" si="42"/>
        <v>E</v>
      </c>
      <c r="AI107" s="70">
        <f>'2'!L94</f>
        <v>0</v>
      </c>
      <c r="AJ107" s="91">
        <f t="shared" si="43"/>
        <v>0</v>
      </c>
      <c r="AK107" s="289"/>
      <c r="AL107" s="302">
        <f>'2'!K94</f>
        <v>0</v>
      </c>
      <c r="AM107" s="302">
        <f>'2'!J94</f>
        <v>0</v>
      </c>
      <c r="AN107" s="303" t="str">
        <f>CONCATENATE('2'!C94,'2'!Q94,'2'!E94,'2'!Q94,'2'!F94)</f>
        <v xml:space="preserve">  </v>
      </c>
      <c r="AO107" s="304" t="str">
        <f>CONCATENATE('2'!C94,'2'!Q94,'2'!G94,'2'!Q94,'2'!E94)</f>
        <v xml:space="preserve">  </v>
      </c>
      <c r="AP107" s="305">
        <f>'2'!M94</f>
        <v>0</v>
      </c>
      <c r="AQ107" s="305">
        <f>'2'!N94</f>
        <v>0</v>
      </c>
      <c r="AR107" s="305">
        <f>'2'!O94</f>
        <v>0</v>
      </c>
      <c r="AS107" s="306" t="str">
        <f>'2'!P94</f>
        <v>-</v>
      </c>
      <c r="AT107" s="307">
        <f t="shared" si="28"/>
        <v>0</v>
      </c>
      <c r="AU107" s="307" t="str">
        <f t="shared" si="29"/>
        <v>E</v>
      </c>
      <c r="AV107" s="307">
        <f t="shared" si="30"/>
        <v>0</v>
      </c>
      <c r="AW107" s="307" t="str">
        <f t="shared" si="31"/>
        <v>E</v>
      </c>
      <c r="AX107" s="307">
        <f t="shared" si="32"/>
        <v>0</v>
      </c>
      <c r="AY107" s="307" t="str">
        <f t="shared" si="33"/>
        <v>E</v>
      </c>
      <c r="AZ107" s="301">
        <f>'B2'!AT190/2</f>
        <v>0</v>
      </c>
      <c r="BA107" s="301" t="str">
        <f t="shared" si="34"/>
        <v>E</v>
      </c>
      <c r="BB107" s="307">
        <f t="shared" si="44"/>
        <v>0</v>
      </c>
      <c r="BC107" s="301" t="str">
        <f t="shared" si="45"/>
        <v>E</v>
      </c>
      <c r="BD107" s="276"/>
      <c r="BE107" s="276"/>
      <c r="BF107" s="276"/>
      <c r="BG107" s="276"/>
      <c r="BH107" s="276"/>
      <c r="BI107" s="276"/>
      <c r="BJ107" s="276"/>
      <c r="BK107" s="276"/>
      <c r="BL107" s="276"/>
      <c r="BM107" s="276"/>
      <c r="BN107" s="276"/>
      <c r="BO107" s="276"/>
      <c r="BP107" s="276"/>
      <c r="BQ107" s="276"/>
      <c r="BR107" s="276"/>
      <c r="BS107" s="276"/>
      <c r="BT107" s="276"/>
      <c r="BU107" s="276"/>
      <c r="BV107" s="276"/>
      <c r="BW107" s="276"/>
      <c r="BX107" s="276"/>
      <c r="BY107" s="276"/>
      <c r="BZ107" s="276"/>
      <c r="CA107" s="276"/>
      <c r="CB107" s="276"/>
      <c r="CC107" s="276"/>
      <c r="CD107" s="276"/>
      <c r="CE107" s="276"/>
      <c r="CF107" s="276"/>
    </row>
    <row r="108" spans="2:84" s="97" customFormat="1" ht="24.95" customHeight="1">
      <c r="B108" s="69">
        <v>92</v>
      </c>
      <c r="C108" s="104" t="str">
        <f>CONCATENATE('2'!C95,'2'!Q95,'2'!D95,'2'!Q95,'2'!E95)</f>
        <v xml:space="preserve">  </v>
      </c>
      <c r="D108" s="94">
        <f>'2'!H95</f>
        <v>0</v>
      </c>
      <c r="E108" s="94">
        <f>'2'!I95</f>
        <v>0</v>
      </c>
      <c r="F108" s="70">
        <f>'GUJ1'!AB100</f>
        <v>0</v>
      </c>
      <c r="G108" s="308"/>
      <c r="H108" s="308"/>
      <c r="I108" s="70">
        <f>'GUJ2'!AB100</f>
        <v>0</v>
      </c>
      <c r="J108" s="308"/>
      <c r="K108" s="308"/>
      <c r="L108" s="70">
        <f t="shared" si="35"/>
        <v>0</v>
      </c>
      <c r="M108" s="69" t="str">
        <f t="shared" si="36"/>
        <v>E</v>
      </c>
      <c r="N108" s="70">
        <f>'M1'!AB100</f>
        <v>0</v>
      </c>
      <c r="O108" s="308"/>
      <c r="P108" s="308"/>
      <c r="Q108" s="70">
        <f>'M2'!AB100</f>
        <v>0</v>
      </c>
      <c r="R108" s="308"/>
      <c r="S108" s="308"/>
      <c r="T108" s="70">
        <f t="shared" si="37"/>
        <v>0</v>
      </c>
      <c r="U108" s="69" t="str">
        <f t="shared" si="38"/>
        <v>E</v>
      </c>
      <c r="V108" s="215"/>
      <c r="W108" s="70">
        <f>'SC1'!AB100</f>
        <v>0</v>
      </c>
      <c r="X108" s="308"/>
      <c r="Y108" s="308"/>
      <c r="Z108" s="70">
        <f>'SC2'!AB100</f>
        <v>0</v>
      </c>
      <c r="AA108" s="308"/>
      <c r="AB108" s="308"/>
      <c r="AC108" s="70">
        <f t="shared" si="39"/>
        <v>0</v>
      </c>
      <c r="AD108" s="69" t="str">
        <f t="shared" si="40"/>
        <v>E</v>
      </c>
      <c r="AE108" s="70">
        <f>'B2'!AU192</f>
        <v>0</v>
      </c>
      <c r="AF108" s="69" t="str">
        <f t="shared" si="27"/>
        <v>E</v>
      </c>
      <c r="AG108" s="70">
        <f t="shared" si="41"/>
        <v>0</v>
      </c>
      <c r="AH108" s="69" t="str">
        <f t="shared" si="42"/>
        <v>E</v>
      </c>
      <c r="AI108" s="70">
        <f>'2'!L95</f>
        <v>0</v>
      </c>
      <c r="AJ108" s="91">
        <f t="shared" si="43"/>
        <v>0</v>
      </c>
      <c r="AK108" s="289"/>
      <c r="AL108" s="302">
        <f>'2'!K95</f>
        <v>0</v>
      </c>
      <c r="AM108" s="302">
        <f>'2'!J95</f>
        <v>0</v>
      </c>
      <c r="AN108" s="303" t="str">
        <f>CONCATENATE('2'!C95,'2'!Q95,'2'!E95,'2'!Q95,'2'!F95)</f>
        <v xml:space="preserve">  </v>
      </c>
      <c r="AO108" s="304" t="str">
        <f>CONCATENATE('2'!C95,'2'!Q95,'2'!G95,'2'!Q95,'2'!E95)</f>
        <v xml:space="preserve">  </v>
      </c>
      <c r="AP108" s="305">
        <f>'2'!M95</f>
        <v>0</v>
      </c>
      <c r="AQ108" s="305">
        <f>'2'!N95</f>
        <v>0</v>
      </c>
      <c r="AR108" s="305">
        <f>'2'!O95</f>
        <v>0</v>
      </c>
      <c r="AS108" s="306" t="str">
        <f>'2'!P95</f>
        <v>-</v>
      </c>
      <c r="AT108" s="307">
        <f t="shared" si="28"/>
        <v>0</v>
      </c>
      <c r="AU108" s="307" t="str">
        <f t="shared" si="29"/>
        <v>E</v>
      </c>
      <c r="AV108" s="307">
        <f t="shared" si="30"/>
        <v>0</v>
      </c>
      <c r="AW108" s="307" t="str">
        <f t="shared" si="31"/>
        <v>E</v>
      </c>
      <c r="AX108" s="307">
        <f t="shared" si="32"/>
        <v>0</v>
      </c>
      <c r="AY108" s="307" t="str">
        <f t="shared" si="33"/>
        <v>E</v>
      </c>
      <c r="AZ108" s="301">
        <f>'B2'!AT192/2</f>
        <v>0</v>
      </c>
      <c r="BA108" s="301" t="str">
        <f t="shared" si="34"/>
        <v>E</v>
      </c>
      <c r="BB108" s="307">
        <f t="shared" si="44"/>
        <v>0</v>
      </c>
      <c r="BC108" s="301" t="str">
        <f t="shared" si="45"/>
        <v>E</v>
      </c>
      <c r="BD108" s="276"/>
      <c r="BE108" s="276"/>
      <c r="BF108" s="276"/>
      <c r="BG108" s="276"/>
      <c r="BH108" s="276"/>
      <c r="BI108" s="276"/>
      <c r="BJ108" s="276"/>
      <c r="BK108" s="276"/>
      <c r="BL108" s="276"/>
      <c r="BM108" s="276"/>
      <c r="BN108" s="276"/>
      <c r="BO108" s="276"/>
      <c r="BP108" s="276"/>
      <c r="BQ108" s="276"/>
      <c r="BR108" s="276"/>
      <c r="BS108" s="276"/>
      <c r="BT108" s="276"/>
      <c r="BU108" s="276"/>
      <c r="BV108" s="276"/>
      <c r="BW108" s="276"/>
      <c r="BX108" s="276"/>
      <c r="BY108" s="276"/>
      <c r="BZ108" s="276"/>
      <c r="CA108" s="276"/>
      <c r="CB108" s="276"/>
      <c r="CC108" s="276"/>
      <c r="CD108" s="276"/>
      <c r="CE108" s="276"/>
      <c r="CF108" s="276"/>
    </row>
    <row r="109" spans="2:84" s="97" customFormat="1" ht="24.95" customHeight="1">
      <c r="B109" s="69">
        <v>93</v>
      </c>
      <c r="C109" s="104" t="str">
        <f>CONCATENATE('2'!C96,'2'!Q96,'2'!D96,'2'!Q96,'2'!E96)</f>
        <v xml:space="preserve">  </v>
      </c>
      <c r="D109" s="94">
        <f>'2'!H96</f>
        <v>0</v>
      </c>
      <c r="E109" s="94">
        <f>'2'!I96</f>
        <v>0</v>
      </c>
      <c r="F109" s="70">
        <f>'GUJ1'!AB101</f>
        <v>0</v>
      </c>
      <c r="G109" s="308"/>
      <c r="H109" s="308"/>
      <c r="I109" s="70">
        <f>'GUJ2'!AB101</f>
        <v>0</v>
      </c>
      <c r="J109" s="308"/>
      <c r="K109" s="308"/>
      <c r="L109" s="70">
        <f t="shared" si="35"/>
        <v>0</v>
      </c>
      <c r="M109" s="69" t="str">
        <f t="shared" si="36"/>
        <v>E</v>
      </c>
      <c r="N109" s="70">
        <f>'M1'!AB101</f>
        <v>0</v>
      </c>
      <c r="O109" s="308"/>
      <c r="P109" s="308"/>
      <c r="Q109" s="70">
        <f>'M2'!AB101</f>
        <v>0</v>
      </c>
      <c r="R109" s="308"/>
      <c r="S109" s="308"/>
      <c r="T109" s="70">
        <f t="shared" si="37"/>
        <v>0</v>
      </c>
      <c r="U109" s="69" t="str">
        <f t="shared" si="38"/>
        <v>E</v>
      </c>
      <c r="V109" s="215"/>
      <c r="W109" s="70">
        <f>'SC1'!AB101</f>
        <v>0</v>
      </c>
      <c r="X109" s="308"/>
      <c r="Y109" s="308"/>
      <c r="Z109" s="70">
        <f>'SC2'!AB101</f>
        <v>0</v>
      </c>
      <c r="AA109" s="308"/>
      <c r="AB109" s="308"/>
      <c r="AC109" s="70">
        <f t="shared" si="39"/>
        <v>0</v>
      </c>
      <c r="AD109" s="69" t="str">
        <f t="shared" si="40"/>
        <v>E</v>
      </c>
      <c r="AE109" s="70">
        <f>'B2'!AU194</f>
        <v>0</v>
      </c>
      <c r="AF109" s="69" t="str">
        <f t="shared" si="27"/>
        <v>E</v>
      </c>
      <c r="AG109" s="70">
        <f t="shared" si="41"/>
        <v>0</v>
      </c>
      <c r="AH109" s="69" t="str">
        <f t="shared" si="42"/>
        <v>E</v>
      </c>
      <c r="AI109" s="70">
        <f>'2'!L96</f>
        <v>0</v>
      </c>
      <c r="AJ109" s="91">
        <f t="shared" si="43"/>
        <v>0</v>
      </c>
      <c r="AK109" s="289"/>
      <c r="AL109" s="302">
        <f>'2'!K96</f>
        <v>0</v>
      </c>
      <c r="AM109" s="302">
        <f>'2'!J96</f>
        <v>0</v>
      </c>
      <c r="AN109" s="303" t="str">
        <f>CONCATENATE('2'!C96,'2'!Q96,'2'!E96,'2'!Q96,'2'!F96)</f>
        <v xml:space="preserve">  </v>
      </c>
      <c r="AO109" s="304" t="str">
        <f>CONCATENATE('2'!C96,'2'!Q96,'2'!G96,'2'!Q96,'2'!E96)</f>
        <v xml:space="preserve">  </v>
      </c>
      <c r="AP109" s="305">
        <f>'2'!M96</f>
        <v>0</v>
      </c>
      <c r="AQ109" s="305">
        <f>'2'!N96</f>
        <v>0</v>
      </c>
      <c r="AR109" s="305">
        <f>'2'!O96</f>
        <v>0</v>
      </c>
      <c r="AS109" s="306" t="str">
        <f>'2'!P96</f>
        <v>-</v>
      </c>
      <c r="AT109" s="307">
        <f t="shared" si="28"/>
        <v>0</v>
      </c>
      <c r="AU109" s="307" t="str">
        <f t="shared" si="29"/>
        <v>E</v>
      </c>
      <c r="AV109" s="307">
        <f t="shared" si="30"/>
        <v>0</v>
      </c>
      <c r="AW109" s="307" t="str">
        <f t="shared" si="31"/>
        <v>E</v>
      </c>
      <c r="AX109" s="307">
        <f t="shared" si="32"/>
        <v>0</v>
      </c>
      <c r="AY109" s="307" t="str">
        <f t="shared" si="33"/>
        <v>E</v>
      </c>
      <c r="AZ109" s="301">
        <f>'B2'!AT194/2</f>
        <v>0</v>
      </c>
      <c r="BA109" s="301" t="str">
        <f t="shared" si="34"/>
        <v>E</v>
      </c>
      <c r="BB109" s="307">
        <f t="shared" si="44"/>
        <v>0</v>
      </c>
      <c r="BC109" s="301" t="str">
        <f t="shared" si="45"/>
        <v>E</v>
      </c>
      <c r="BD109" s="276"/>
      <c r="BE109" s="276"/>
      <c r="BF109" s="276"/>
      <c r="BG109" s="276"/>
      <c r="BH109" s="276"/>
      <c r="BI109" s="276"/>
      <c r="BJ109" s="276"/>
      <c r="BK109" s="276"/>
      <c r="BL109" s="276"/>
      <c r="BM109" s="276"/>
      <c r="BN109" s="276"/>
      <c r="BO109" s="276"/>
      <c r="BP109" s="276"/>
      <c r="BQ109" s="276"/>
      <c r="BR109" s="276"/>
      <c r="BS109" s="276"/>
      <c r="BT109" s="276"/>
      <c r="BU109" s="276"/>
      <c r="BV109" s="276"/>
      <c r="BW109" s="276"/>
      <c r="BX109" s="276"/>
      <c r="BY109" s="276"/>
      <c r="BZ109" s="276"/>
      <c r="CA109" s="276"/>
      <c r="CB109" s="276"/>
      <c r="CC109" s="276"/>
      <c r="CD109" s="276"/>
      <c r="CE109" s="276"/>
      <c r="CF109" s="276"/>
    </row>
    <row r="110" spans="2:84" s="97" customFormat="1" ht="24.95" customHeight="1">
      <c r="B110" s="69">
        <v>94</v>
      </c>
      <c r="C110" s="104" t="str">
        <f>CONCATENATE('2'!C97,'2'!Q97,'2'!D97,'2'!Q97,'2'!E97)</f>
        <v xml:space="preserve">  </v>
      </c>
      <c r="D110" s="94">
        <f>'2'!H97</f>
        <v>0</v>
      </c>
      <c r="E110" s="94">
        <f>'2'!I97</f>
        <v>0</v>
      </c>
      <c r="F110" s="70">
        <f>'GUJ1'!AB102</f>
        <v>0</v>
      </c>
      <c r="G110" s="308"/>
      <c r="H110" s="308"/>
      <c r="I110" s="70">
        <f>'GUJ2'!AB102</f>
        <v>0</v>
      </c>
      <c r="J110" s="308"/>
      <c r="K110" s="308"/>
      <c r="L110" s="70">
        <f t="shared" si="35"/>
        <v>0</v>
      </c>
      <c r="M110" s="69" t="str">
        <f t="shared" si="36"/>
        <v>E</v>
      </c>
      <c r="N110" s="70">
        <f>'M1'!AB102</f>
        <v>0</v>
      </c>
      <c r="O110" s="308"/>
      <c r="P110" s="308"/>
      <c r="Q110" s="70">
        <f>'M2'!AB102</f>
        <v>0</v>
      </c>
      <c r="R110" s="308"/>
      <c r="S110" s="308"/>
      <c r="T110" s="70">
        <f t="shared" si="37"/>
        <v>0</v>
      </c>
      <c r="U110" s="69" t="str">
        <f t="shared" si="38"/>
        <v>E</v>
      </c>
      <c r="V110" s="215"/>
      <c r="W110" s="70">
        <f>'SC1'!AB102</f>
        <v>0</v>
      </c>
      <c r="X110" s="308"/>
      <c r="Y110" s="308"/>
      <c r="Z110" s="70">
        <f>'SC2'!AB102</f>
        <v>0</v>
      </c>
      <c r="AA110" s="308"/>
      <c r="AB110" s="308"/>
      <c r="AC110" s="70">
        <f t="shared" si="39"/>
        <v>0</v>
      </c>
      <c r="AD110" s="69" t="str">
        <f t="shared" si="40"/>
        <v>E</v>
      </c>
      <c r="AE110" s="70">
        <f>'B2'!AU196</f>
        <v>0</v>
      </c>
      <c r="AF110" s="69" t="str">
        <f t="shared" si="27"/>
        <v>E</v>
      </c>
      <c r="AG110" s="70">
        <f t="shared" si="41"/>
        <v>0</v>
      </c>
      <c r="AH110" s="69" t="str">
        <f t="shared" si="42"/>
        <v>E</v>
      </c>
      <c r="AI110" s="70">
        <f>'2'!L97</f>
        <v>0</v>
      </c>
      <c r="AJ110" s="91">
        <f t="shared" si="43"/>
        <v>0</v>
      </c>
      <c r="AK110" s="289"/>
      <c r="AL110" s="302">
        <f>'2'!K97</f>
        <v>0</v>
      </c>
      <c r="AM110" s="302">
        <f>'2'!J97</f>
        <v>0</v>
      </c>
      <c r="AN110" s="303" t="str">
        <f>CONCATENATE('2'!C97,'2'!Q97,'2'!E97,'2'!Q97,'2'!F97)</f>
        <v xml:space="preserve">  </v>
      </c>
      <c r="AO110" s="304" t="str">
        <f>CONCATENATE('2'!C97,'2'!Q97,'2'!G97,'2'!Q97,'2'!E97)</f>
        <v xml:space="preserve">  </v>
      </c>
      <c r="AP110" s="305">
        <f>'2'!M97</f>
        <v>0</v>
      </c>
      <c r="AQ110" s="305">
        <f>'2'!N97</f>
        <v>0</v>
      </c>
      <c r="AR110" s="305">
        <f>'2'!O97</f>
        <v>0</v>
      </c>
      <c r="AS110" s="306" t="str">
        <f>'2'!P97</f>
        <v>-</v>
      </c>
      <c r="AT110" s="307">
        <f t="shared" si="28"/>
        <v>0</v>
      </c>
      <c r="AU110" s="307" t="str">
        <f t="shared" si="29"/>
        <v>E</v>
      </c>
      <c r="AV110" s="307">
        <f t="shared" si="30"/>
        <v>0</v>
      </c>
      <c r="AW110" s="307" t="str">
        <f t="shared" si="31"/>
        <v>E</v>
      </c>
      <c r="AX110" s="307">
        <f t="shared" si="32"/>
        <v>0</v>
      </c>
      <c r="AY110" s="307" t="str">
        <f t="shared" si="33"/>
        <v>E</v>
      </c>
      <c r="AZ110" s="301">
        <f>'B2'!AT196/2</f>
        <v>0</v>
      </c>
      <c r="BA110" s="301" t="str">
        <f t="shared" si="34"/>
        <v>E</v>
      </c>
      <c r="BB110" s="307">
        <f t="shared" si="44"/>
        <v>0</v>
      </c>
      <c r="BC110" s="301" t="str">
        <f t="shared" si="45"/>
        <v>E</v>
      </c>
      <c r="BD110" s="276"/>
      <c r="BE110" s="276"/>
      <c r="BF110" s="276"/>
      <c r="BG110" s="276"/>
      <c r="BH110" s="276"/>
      <c r="BI110" s="276"/>
      <c r="BJ110" s="276"/>
      <c r="BK110" s="276"/>
      <c r="BL110" s="276"/>
      <c r="BM110" s="276"/>
      <c r="BN110" s="276"/>
      <c r="BO110" s="276"/>
      <c r="BP110" s="276"/>
      <c r="BQ110" s="276"/>
      <c r="BR110" s="276"/>
      <c r="BS110" s="276"/>
      <c r="BT110" s="276"/>
      <c r="BU110" s="276"/>
      <c r="BV110" s="276"/>
      <c r="BW110" s="276"/>
      <c r="BX110" s="276"/>
      <c r="BY110" s="276"/>
      <c r="BZ110" s="276"/>
      <c r="CA110" s="276"/>
      <c r="CB110" s="276"/>
      <c r="CC110" s="276"/>
      <c r="CD110" s="276"/>
      <c r="CE110" s="276"/>
      <c r="CF110" s="276"/>
    </row>
    <row r="111" spans="2:84" s="97" customFormat="1" ht="24.95" customHeight="1">
      <c r="B111" s="69">
        <v>95</v>
      </c>
      <c r="C111" s="104" t="str">
        <f>CONCATENATE('2'!C98,'2'!Q98,'2'!D98,'2'!Q98,'2'!E98)</f>
        <v xml:space="preserve">  </v>
      </c>
      <c r="D111" s="94">
        <f>'2'!H98</f>
        <v>0</v>
      </c>
      <c r="E111" s="94">
        <f>'2'!I98</f>
        <v>0</v>
      </c>
      <c r="F111" s="70">
        <f>'GUJ1'!AB103</f>
        <v>0</v>
      </c>
      <c r="G111" s="308"/>
      <c r="H111" s="308"/>
      <c r="I111" s="70">
        <f>'GUJ2'!AB103</f>
        <v>0</v>
      </c>
      <c r="J111" s="308"/>
      <c r="K111" s="308"/>
      <c r="L111" s="70">
        <f t="shared" si="35"/>
        <v>0</v>
      </c>
      <c r="M111" s="69" t="str">
        <f t="shared" si="36"/>
        <v>E</v>
      </c>
      <c r="N111" s="70">
        <f>'M1'!AB103</f>
        <v>0</v>
      </c>
      <c r="O111" s="308"/>
      <c r="P111" s="308"/>
      <c r="Q111" s="70">
        <f>'M2'!AB103</f>
        <v>0</v>
      </c>
      <c r="R111" s="308"/>
      <c r="S111" s="308"/>
      <c r="T111" s="70">
        <f t="shared" si="37"/>
        <v>0</v>
      </c>
      <c r="U111" s="69" t="str">
        <f t="shared" si="38"/>
        <v>E</v>
      </c>
      <c r="V111" s="215"/>
      <c r="W111" s="70">
        <f>'SC1'!AB103</f>
        <v>0</v>
      </c>
      <c r="X111" s="308"/>
      <c r="Y111" s="308"/>
      <c r="Z111" s="70">
        <f>'SC2'!AB103</f>
        <v>0</v>
      </c>
      <c r="AA111" s="308"/>
      <c r="AB111" s="308"/>
      <c r="AC111" s="70">
        <f t="shared" si="39"/>
        <v>0</v>
      </c>
      <c r="AD111" s="69" t="str">
        <f t="shared" si="40"/>
        <v>E</v>
      </c>
      <c r="AE111" s="70">
        <f>'B2'!AU198</f>
        <v>0</v>
      </c>
      <c r="AF111" s="69" t="str">
        <f t="shared" si="27"/>
        <v>E</v>
      </c>
      <c r="AG111" s="70">
        <f t="shared" si="41"/>
        <v>0</v>
      </c>
      <c r="AH111" s="69" t="str">
        <f t="shared" si="42"/>
        <v>E</v>
      </c>
      <c r="AI111" s="70">
        <f>'2'!L98</f>
        <v>0</v>
      </c>
      <c r="AJ111" s="91">
        <f t="shared" si="43"/>
        <v>0</v>
      </c>
      <c r="AK111" s="289"/>
      <c r="AL111" s="302">
        <f>'2'!K98</f>
        <v>0</v>
      </c>
      <c r="AM111" s="302">
        <f>'2'!J98</f>
        <v>0</v>
      </c>
      <c r="AN111" s="303" t="str">
        <f>CONCATENATE('2'!C98,'2'!Q98,'2'!E98,'2'!Q98,'2'!F98)</f>
        <v xml:space="preserve">  </v>
      </c>
      <c r="AO111" s="304" t="str">
        <f>CONCATENATE('2'!C98,'2'!Q98,'2'!G98,'2'!Q98,'2'!E98)</f>
        <v xml:space="preserve">  </v>
      </c>
      <c r="AP111" s="305">
        <f>'2'!M98</f>
        <v>0</v>
      </c>
      <c r="AQ111" s="305">
        <f>'2'!N98</f>
        <v>0</v>
      </c>
      <c r="AR111" s="305">
        <f>'2'!O98</f>
        <v>0</v>
      </c>
      <c r="AS111" s="306" t="str">
        <f>'2'!P98</f>
        <v>-</v>
      </c>
      <c r="AT111" s="307">
        <f t="shared" si="28"/>
        <v>0</v>
      </c>
      <c r="AU111" s="307" t="str">
        <f t="shared" si="29"/>
        <v>E</v>
      </c>
      <c r="AV111" s="307">
        <f t="shared" si="30"/>
        <v>0</v>
      </c>
      <c r="AW111" s="307" t="str">
        <f t="shared" si="31"/>
        <v>E</v>
      </c>
      <c r="AX111" s="307">
        <f t="shared" si="32"/>
        <v>0</v>
      </c>
      <c r="AY111" s="307" t="str">
        <f t="shared" si="33"/>
        <v>E</v>
      </c>
      <c r="AZ111" s="301">
        <f>'B2'!AT198/2</f>
        <v>0</v>
      </c>
      <c r="BA111" s="301" t="str">
        <f t="shared" si="34"/>
        <v>E</v>
      </c>
      <c r="BB111" s="307">
        <f t="shared" si="44"/>
        <v>0</v>
      </c>
      <c r="BC111" s="301" t="str">
        <f t="shared" si="45"/>
        <v>E</v>
      </c>
      <c r="BD111" s="276"/>
      <c r="BE111" s="276"/>
      <c r="BF111" s="276"/>
      <c r="BG111" s="276"/>
      <c r="BH111" s="276"/>
      <c r="BI111" s="276"/>
      <c r="BJ111" s="276"/>
      <c r="BK111" s="276"/>
      <c r="BL111" s="276"/>
      <c r="BM111" s="276"/>
      <c r="BN111" s="276"/>
      <c r="BO111" s="276"/>
      <c r="BP111" s="276"/>
      <c r="BQ111" s="276"/>
      <c r="BR111" s="276"/>
      <c r="BS111" s="276"/>
      <c r="BT111" s="276"/>
      <c r="BU111" s="276"/>
      <c r="BV111" s="276"/>
      <c r="BW111" s="276"/>
      <c r="BX111" s="276"/>
      <c r="BY111" s="276"/>
      <c r="BZ111" s="276"/>
      <c r="CA111" s="276"/>
      <c r="CB111" s="276"/>
      <c r="CC111" s="276"/>
      <c r="CD111" s="276"/>
      <c r="CE111" s="276"/>
      <c r="CF111" s="276"/>
    </row>
    <row r="112" spans="2:84" s="97" customFormat="1" ht="24.95" customHeight="1">
      <c r="B112" s="69">
        <v>96</v>
      </c>
      <c r="C112" s="104" t="str">
        <f>CONCATENATE('2'!C99,'2'!Q99,'2'!D99,'2'!Q99,'2'!E99)</f>
        <v xml:space="preserve">  </v>
      </c>
      <c r="D112" s="94">
        <f>'2'!H99</f>
        <v>0</v>
      </c>
      <c r="E112" s="94">
        <f>'2'!I99</f>
        <v>0</v>
      </c>
      <c r="F112" s="70">
        <f>'GUJ1'!AB104</f>
        <v>0</v>
      </c>
      <c r="G112" s="308"/>
      <c r="H112" s="308"/>
      <c r="I112" s="70">
        <f>'GUJ2'!AB104</f>
        <v>0</v>
      </c>
      <c r="J112" s="308"/>
      <c r="K112" s="308"/>
      <c r="L112" s="70">
        <f t="shared" si="35"/>
        <v>0</v>
      </c>
      <c r="M112" s="69" t="str">
        <f t="shared" si="36"/>
        <v>E</v>
      </c>
      <c r="N112" s="70">
        <f>'M1'!AB104</f>
        <v>0</v>
      </c>
      <c r="O112" s="308"/>
      <c r="P112" s="308"/>
      <c r="Q112" s="70">
        <f>'M2'!AB104</f>
        <v>0</v>
      </c>
      <c r="R112" s="308"/>
      <c r="S112" s="308"/>
      <c r="T112" s="70">
        <f t="shared" si="37"/>
        <v>0</v>
      </c>
      <c r="U112" s="69" t="str">
        <f t="shared" si="38"/>
        <v>E</v>
      </c>
      <c r="V112" s="215"/>
      <c r="W112" s="70">
        <f>'SC1'!AB104</f>
        <v>0</v>
      </c>
      <c r="X112" s="308"/>
      <c r="Y112" s="308"/>
      <c r="Z112" s="70">
        <f>'SC2'!AB104</f>
        <v>0</v>
      </c>
      <c r="AA112" s="308"/>
      <c r="AB112" s="308"/>
      <c r="AC112" s="70">
        <f t="shared" si="39"/>
        <v>0</v>
      </c>
      <c r="AD112" s="69" t="str">
        <f t="shared" si="40"/>
        <v>E</v>
      </c>
      <c r="AE112" s="70">
        <f>'B2'!AU200</f>
        <v>0</v>
      </c>
      <c r="AF112" s="69" t="str">
        <f t="shared" si="27"/>
        <v>E</v>
      </c>
      <c r="AG112" s="70">
        <f t="shared" si="41"/>
        <v>0</v>
      </c>
      <c r="AH112" s="69" t="str">
        <f t="shared" si="42"/>
        <v>E</v>
      </c>
      <c r="AI112" s="70">
        <f>'2'!L99</f>
        <v>0</v>
      </c>
      <c r="AJ112" s="91">
        <f t="shared" si="43"/>
        <v>0</v>
      </c>
      <c r="AK112" s="289"/>
      <c r="AL112" s="302">
        <f>'2'!K99</f>
        <v>0</v>
      </c>
      <c r="AM112" s="302">
        <f>'2'!J99</f>
        <v>0</v>
      </c>
      <c r="AN112" s="303" t="str">
        <f>CONCATENATE('2'!C99,'2'!Q99,'2'!E99,'2'!Q99,'2'!F99)</f>
        <v xml:space="preserve">  </v>
      </c>
      <c r="AO112" s="304" t="str">
        <f>CONCATENATE('2'!C99,'2'!Q99,'2'!G99,'2'!Q99,'2'!E99)</f>
        <v xml:space="preserve">  </v>
      </c>
      <c r="AP112" s="305">
        <f>'2'!M99</f>
        <v>0</v>
      </c>
      <c r="AQ112" s="305">
        <f>'2'!N99</f>
        <v>0</v>
      </c>
      <c r="AR112" s="305">
        <f>'2'!O99</f>
        <v>0</v>
      </c>
      <c r="AS112" s="306" t="str">
        <f>'2'!P99</f>
        <v>-</v>
      </c>
      <c r="AT112" s="307">
        <f t="shared" si="28"/>
        <v>0</v>
      </c>
      <c r="AU112" s="307" t="str">
        <f t="shared" si="29"/>
        <v>E</v>
      </c>
      <c r="AV112" s="307">
        <f t="shared" si="30"/>
        <v>0</v>
      </c>
      <c r="AW112" s="307" t="str">
        <f t="shared" si="31"/>
        <v>E</v>
      </c>
      <c r="AX112" s="307">
        <f t="shared" si="32"/>
        <v>0</v>
      </c>
      <c r="AY112" s="307" t="str">
        <f t="shared" si="33"/>
        <v>E</v>
      </c>
      <c r="AZ112" s="301">
        <f>'B2'!AT200/2</f>
        <v>0</v>
      </c>
      <c r="BA112" s="301" t="str">
        <f t="shared" si="34"/>
        <v>E</v>
      </c>
      <c r="BB112" s="307">
        <f t="shared" si="44"/>
        <v>0</v>
      </c>
      <c r="BC112" s="301" t="str">
        <f t="shared" si="45"/>
        <v>E</v>
      </c>
      <c r="BD112" s="276"/>
      <c r="BE112" s="276"/>
      <c r="BF112" s="276"/>
      <c r="BG112" s="276"/>
      <c r="BH112" s="276"/>
      <c r="BI112" s="276"/>
      <c r="BJ112" s="276"/>
      <c r="BK112" s="276"/>
      <c r="BL112" s="276"/>
      <c r="BM112" s="276"/>
      <c r="BN112" s="276"/>
      <c r="BO112" s="276"/>
      <c r="BP112" s="276"/>
      <c r="BQ112" s="276"/>
      <c r="BR112" s="276"/>
      <c r="BS112" s="276"/>
      <c r="BT112" s="276"/>
      <c r="BU112" s="276"/>
      <c r="BV112" s="276"/>
      <c r="BW112" s="276"/>
      <c r="BX112" s="276"/>
      <c r="BY112" s="276"/>
      <c r="BZ112" s="276"/>
      <c r="CA112" s="276"/>
      <c r="CB112" s="276"/>
      <c r="CC112" s="276"/>
      <c r="CD112" s="276"/>
      <c r="CE112" s="276"/>
      <c r="CF112" s="276"/>
    </row>
    <row r="113" spans="2:84" s="97" customFormat="1" ht="24.95" customHeight="1">
      <c r="B113" s="69">
        <v>97</v>
      </c>
      <c r="C113" s="104" t="str">
        <f>CONCATENATE('2'!C100,'2'!Q100,'2'!D100,'2'!Q100,'2'!E100)</f>
        <v xml:space="preserve">  </v>
      </c>
      <c r="D113" s="94">
        <f>'2'!H100</f>
        <v>0</v>
      </c>
      <c r="E113" s="94">
        <f>'2'!I100</f>
        <v>0</v>
      </c>
      <c r="F113" s="70">
        <f>'GUJ1'!AB105</f>
        <v>0</v>
      </c>
      <c r="G113" s="308"/>
      <c r="H113" s="308"/>
      <c r="I113" s="70">
        <f>'GUJ2'!AB105</f>
        <v>0</v>
      </c>
      <c r="J113" s="308"/>
      <c r="K113" s="308"/>
      <c r="L113" s="70">
        <f t="shared" si="35"/>
        <v>0</v>
      </c>
      <c r="M113" s="69" t="str">
        <f t="shared" si="36"/>
        <v>E</v>
      </c>
      <c r="N113" s="70">
        <f>'M1'!AB105</f>
        <v>0</v>
      </c>
      <c r="O113" s="308"/>
      <c r="P113" s="308"/>
      <c r="Q113" s="70">
        <f>'M2'!AB105</f>
        <v>0</v>
      </c>
      <c r="R113" s="308"/>
      <c r="S113" s="308"/>
      <c r="T113" s="70">
        <f t="shared" si="37"/>
        <v>0</v>
      </c>
      <c r="U113" s="69" t="str">
        <f t="shared" si="38"/>
        <v>E</v>
      </c>
      <c r="V113" s="215"/>
      <c r="W113" s="70">
        <f>'SC1'!AB105</f>
        <v>0</v>
      </c>
      <c r="X113" s="308"/>
      <c r="Y113" s="308"/>
      <c r="Z113" s="70">
        <f>'SC2'!AB105</f>
        <v>0</v>
      </c>
      <c r="AA113" s="308"/>
      <c r="AB113" s="308"/>
      <c r="AC113" s="70">
        <f t="shared" si="39"/>
        <v>0</v>
      </c>
      <c r="AD113" s="69" t="str">
        <f t="shared" si="40"/>
        <v>E</v>
      </c>
      <c r="AE113" s="70">
        <f>'B2'!AU202</f>
        <v>0</v>
      </c>
      <c r="AF113" s="69" t="str">
        <f>IF(AE113&gt;=160,"A",IF(AE113&gt;=130,"B",IF(AE113&gt;=100,"C",IF(AE113&gt;=70,"D",IF(AE113&gt;=69,"E","E")))))</f>
        <v>E</v>
      </c>
      <c r="AG113" s="70">
        <f t="shared" si="41"/>
        <v>0</v>
      </c>
      <c r="AH113" s="69" t="str">
        <f t="shared" si="42"/>
        <v>E</v>
      </c>
      <c r="AI113" s="70">
        <f>'2'!L100</f>
        <v>0</v>
      </c>
      <c r="AJ113" s="91">
        <f t="shared" si="43"/>
        <v>0</v>
      </c>
      <c r="AK113" s="289"/>
      <c r="AL113" s="302">
        <f>'2'!K100</f>
        <v>0</v>
      </c>
      <c r="AM113" s="302">
        <f>'2'!J100</f>
        <v>0</v>
      </c>
      <c r="AN113" s="303" t="str">
        <f>CONCATENATE('2'!C100,'2'!Q100,'2'!E100,'2'!Q100,'2'!F100)</f>
        <v xml:space="preserve">  </v>
      </c>
      <c r="AO113" s="304" t="str">
        <f>CONCATENATE('2'!C100,'2'!Q100,'2'!G100,'2'!Q100,'2'!E100)</f>
        <v xml:space="preserve">  </v>
      </c>
      <c r="AP113" s="305">
        <f>'2'!M100</f>
        <v>0</v>
      </c>
      <c r="AQ113" s="305">
        <f>'2'!N100</f>
        <v>0</v>
      </c>
      <c r="AR113" s="305">
        <f>'2'!O100</f>
        <v>0</v>
      </c>
      <c r="AS113" s="306" t="str">
        <f>'2'!P100</f>
        <v>-</v>
      </c>
      <c r="AT113" s="307">
        <f t="shared" si="28"/>
        <v>0</v>
      </c>
      <c r="AU113" s="307" t="str">
        <f>IF(AT113&gt;=80,"A",IF(AT113&gt;=65,"B",IF(AT113&gt;=50,"C",IF(AT113&gt;=35,"D",IF(AT113&gt;=34,"E","E")))))</f>
        <v>E</v>
      </c>
      <c r="AV113" s="307">
        <f t="shared" si="30"/>
        <v>0</v>
      </c>
      <c r="AW113" s="307" t="str">
        <f>IF(AV113&gt;=80,"A",IF(AV113&gt;=65,"B",IF(AV113&gt;=50,"C",IF(AV113&gt;=35,"D",IF(AV113&gt;=34,"E","E")))))</f>
        <v>E</v>
      </c>
      <c r="AX113" s="307">
        <f t="shared" si="32"/>
        <v>0</v>
      </c>
      <c r="AY113" s="307" t="str">
        <f>IF(AX113&gt;=80,"A",IF(AX113&gt;=65,"B",IF(AX113&gt;=50,"C",IF(AX113&gt;=35,"D",IF(AX113&gt;=34,"E","E")))))</f>
        <v>E</v>
      </c>
      <c r="AZ113" s="301">
        <f>'B2'!AT202/2</f>
        <v>0</v>
      </c>
      <c r="BA113" s="301" t="str">
        <f t="shared" ref="BA113:BA116" si="46">IF(AZ113&gt;=80,"A",IF(AZ113&gt;=65,"B",IF(AZ113&gt;=50,"C",IF(AZ113&gt;=35,"D",IF(AZ113&gt;=34,"E","E")))))</f>
        <v>E</v>
      </c>
      <c r="BB113" s="307">
        <f t="shared" si="44"/>
        <v>0</v>
      </c>
      <c r="BC113" s="301" t="str">
        <f t="shared" si="45"/>
        <v>E</v>
      </c>
      <c r="BD113" s="276"/>
      <c r="BE113" s="276"/>
      <c r="BF113" s="276"/>
      <c r="BG113" s="276"/>
      <c r="BH113" s="276"/>
      <c r="BI113" s="276"/>
      <c r="BJ113" s="276"/>
      <c r="BK113" s="276"/>
      <c r="BL113" s="276"/>
      <c r="BM113" s="276"/>
      <c r="BN113" s="276"/>
      <c r="BO113" s="276"/>
      <c r="BP113" s="276"/>
      <c r="BQ113" s="276"/>
      <c r="BR113" s="276"/>
      <c r="BS113" s="276"/>
      <c r="BT113" s="276"/>
      <c r="BU113" s="276"/>
      <c r="BV113" s="276"/>
      <c r="BW113" s="276"/>
      <c r="BX113" s="276"/>
      <c r="BY113" s="276"/>
      <c r="BZ113" s="276"/>
      <c r="CA113" s="276"/>
      <c r="CB113" s="276"/>
      <c r="CC113" s="276"/>
      <c r="CD113" s="276"/>
      <c r="CE113" s="276"/>
      <c r="CF113" s="276"/>
    </row>
    <row r="114" spans="2:84" s="97" customFormat="1" ht="24.95" customHeight="1">
      <c r="B114" s="69">
        <v>98</v>
      </c>
      <c r="C114" s="104" t="str">
        <f>CONCATENATE('2'!C101,'2'!Q101,'2'!D101,'2'!Q101,'2'!E101)</f>
        <v xml:space="preserve">  </v>
      </c>
      <c r="D114" s="94">
        <f>'2'!H101</f>
        <v>0</v>
      </c>
      <c r="E114" s="94">
        <f>'2'!I101</f>
        <v>0</v>
      </c>
      <c r="F114" s="70">
        <f>'GUJ1'!AB106</f>
        <v>0</v>
      </c>
      <c r="G114" s="308"/>
      <c r="H114" s="308"/>
      <c r="I114" s="70">
        <f>'GUJ2'!AB106</f>
        <v>0</v>
      </c>
      <c r="J114" s="308"/>
      <c r="K114" s="308"/>
      <c r="L114" s="70">
        <f t="shared" si="35"/>
        <v>0</v>
      </c>
      <c r="M114" s="69" t="str">
        <f t="shared" si="36"/>
        <v>E</v>
      </c>
      <c r="N114" s="70">
        <f>'M1'!AB106</f>
        <v>0</v>
      </c>
      <c r="O114" s="308"/>
      <c r="P114" s="308"/>
      <c r="Q114" s="70">
        <f>'M2'!AB106</f>
        <v>0</v>
      </c>
      <c r="R114" s="308"/>
      <c r="S114" s="308"/>
      <c r="T114" s="70">
        <f t="shared" si="37"/>
        <v>0</v>
      </c>
      <c r="U114" s="69" t="str">
        <f t="shared" si="38"/>
        <v>E</v>
      </c>
      <c r="V114" s="215"/>
      <c r="W114" s="70">
        <f>'SC1'!AB106</f>
        <v>0</v>
      </c>
      <c r="X114" s="308"/>
      <c r="Y114" s="308"/>
      <c r="Z114" s="70">
        <f>'SC2'!AB106</f>
        <v>0</v>
      </c>
      <c r="AA114" s="308"/>
      <c r="AB114" s="308"/>
      <c r="AC114" s="70">
        <f t="shared" si="39"/>
        <v>0</v>
      </c>
      <c r="AD114" s="69" t="str">
        <f t="shared" si="40"/>
        <v>E</v>
      </c>
      <c r="AE114" s="70">
        <f>'B2'!AU204</f>
        <v>0</v>
      </c>
      <c r="AF114" s="69" t="str">
        <f>IF(AE114&gt;=160,"A",IF(AE114&gt;=130,"B",IF(AE114&gt;=100,"C",IF(AE114&gt;=70,"D",IF(AE114&gt;=69,"E","E")))))</f>
        <v>E</v>
      </c>
      <c r="AG114" s="70">
        <f t="shared" si="41"/>
        <v>0</v>
      </c>
      <c r="AH114" s="69" t="str">
        <f t="shared" si="42"/>
        <v>E</v>
      </c>
      <c r="AI114" s="70">
        <f>'2'!L101</f>
        <v>0</v>
      </c>
      <c r="AJ114" s="91">
        <f t="shared" si="43"/>
        <v>0</v>
      </c>
      <c r="AK114" s="289"/>
      <c r="AL114" s="302">
        <f>'2'!K101</f>
        <v>0</v>
      </c>
      <c r="AM114" s="302">
        <f>'2'!J101</f>
        <v>0</v>
      </c>
      <c r="AN114" s="303" t="str">
        <f>CONCATENATE('2'!C101,'2'!Q101,'2'!E101,'2'!Q101,'2'!F101)</f>
        <v xml:space="preserve">  </v>
      </c>
      <c r="AO114" s="304" t="str">
        <f>CONCATENATE('2'!C101,'2'!Q101,'2'!G101,'2'!Q101,'2'!E101)</f>
        <v xml:space="preserve">  </v>
      </c>
      <c r="AP114" s="305">
        <f>'2'!M101</f>
        <v>0</v>
      </c>
      <c r="AQ114" s="305">
        <f>'2'!N101</f>
        <v>0</v>
      </c>
      <c r="AR114" s="305">
        <f>'2'!O101</f>
        <v>0</v>
      </c>
      <c r="AS114" s="306" t="str">
        <f>'2'!P101</f>
        <v>-</v>
      </c>
      <c r="AT114" s="307">
        <f t="shared" si="28"/>
        <v>0</v>
      </c>
      <c r="AU114" s="307" t="str">
        <f>IF(AT114&gt;=80,"A",IF(AT114&gt;=65,"B",IF(AT114&gt;=50,"C",IF(AT114&gt;=35,"D",IF(AT114&gt;=34,"E","E")))))</f>
        <v>E</v>
      </c>
      <c r="AV114" s="307">
        <f t="shared" si="30"/>
        <v>0</v>
      </c>
      <c r="AW114" s="307" t="str">
        <f>IF(AV114&gt;=80,"A",IF(AV114&gt;=65,"B",IF(AV114&gt;=50,"C",IF(AV114&gt;=35,"D",IF(AV114&gt;=34,"E","E")))))</f>
        <v>E</v>
      </c>
      <c r="AX114" s="307">
        <f t="shared" si="32"/>
        <v>0</v>
      </c>
      <c r="AY114" s="307" t="str">
        <f>IF(AX114&gt;=80,"A",IF(AX114&gt;=65,"B",IF(AX114&gt;=50,"C",IF(AX114&gt;=35,"D",IF(AX114&gt;=34,"E","E")))))</f>
        <v>E</v>
      </c>
      <c r="AZ114" s="301">
        <f>'B2'!AT204/2</f>
        <v>0</v>
      </c>
      <c r="BA114" s="301" t="str">
        <f t="shared" si="46"/>
        <v>E</v>
      </c>
      <c r="BB114" s="307">
        <f t="shared" si="44"/>
        <v>0</v>
      </c>
      <c r="BC114" s="301" t="str">
        <f t="shared" si="45"/>
        <v>E</v>
      </c>
      <c r="BD114" s="276"/>
      <c r="BE114" s="276"/>
      <c r="BF114" s="276"/>
      <c r="BG114" s="276"/>
      <c r="BH114" s="276"/>
      <c r="BI114" s="276"/>
      <c r="BJ114" s="276"/>
      <c r="BK114" s="276"/>
      <c r="BL114" s="276"/>
      <c r="BM114" s="276"/>
      <c r="BN114" s="276"/>
      <c r="BO114" s="276"/>
      <c r="BP114" s="276"/>
      <c r="BQ114" s="276"/>
      <c r="BR114" s="276"/>
      <c r="BS114" s="276"/>
      <c r="BT114" s="276"/>
      <c r="BU114" s="276"/>
      <c r="BV114" s="276"/>
      <c r="BW114" s="276"/>
      <c r="BX114" s="276"/>
      <c r="BY114" s="276"/>
      <c r="BZ114" s="276"/>
      <c r="CA114" s="276"/>
      <c r="CB114" s="276"/>
      <c r="CC114" s="276"/>
      <c r="CD114" s="276"/>
      <c r="CE114" s="276"/>
      <c r="CF114" s="276"/>
    </row>
    <row r="115" spans="2:84" s="97" customFormat="1" ht="24.95" customHeight="1">
      <c r="B115" s="69">
        <v>99</v>
      </c>
      <c r="C115" s="104" t="str">
        <f>CONCATENATE('2'!C102,'2'!Q102,'2'!D102,'2'!Q102,'2'!E102)</f>
        <v xml:space="preserve">  </v>
      </c>
      <c r="D115" s="94">
        <f>'2'!H102</f>
        <v>0</v>
      </c>
      <c r="E115" s="94">
        <f>'2'!I102</f>
        <v>0</v>
      </c>
      <c r="F115" s="70">
        <f>'GUJ1'!AB107</f>
        <v>0</v>
      </c>
      <c r="G115" s="308"/>
      <c r="H115" s="308"/>
      <c r="I115" s="70">
        <f>'GUJ2'!AB107</f>
        <v>0</v>
      </c>
      <c r="J115" s="308"/>
      <c r="K115" s="308"/>
      <c r="L115" s="70">
        <f t="shared" si="35"/>
        <v>0</v>
      </c>
      <c r="M115" s="69" t="str">
        <f t="shared" si="36"/>
        <v>E</v>
      </c>
      <c r="N115" s="70">
        <f>'M1'!AB107</f>
        <v>0</v>
      </c>
      <c r="O115" s="308"/>
      <c r="P115" s="308"/>
      <c r="Q115" s="70">
        <f>'M2'!AB107</f>
        <v>0</v>
      </c>
      <c r="R115" s="308"/>
      <c r="S115" s="308"/>
      <c r="T115" s="70">
        <f t="shared" si="37"/>
        <v>0</v>
      </c>
      <c r="U115" s="69" t="str">
        <f t="shared" si="38"/>
        <v>E</v>
      </c>
      <c r="V115" s="215"/>
      <c r="W115" s="70">
        <f>'SC1'!AB107</f>
        <v>0</v>
      </c>
      <c r="X115" s="308"/>
      <c r="Y115" s="308"/>
      <c r="Z115" s="70">
        <f>'SC2'!AB107</f>
        <v>0</v>
      </c>
      <c r="AA115" s="308"/>
      <c r="AB115" s="308"/>
      <c r="AC115" s="70">
        <f t="shared" si="39"/>
        <v>0</v>
      </c>
      <c r="AD115" s="69" t="str">
        <f t="shared" si="40"/>
        <v>E</v>
      </c>
      <c r="AE115" s="70">
        <f>'B2'!AU206</f>
        <v>0</v>
      </c>
      <c r="AF115" s="69" t="str">
        <f>IF(AE115&gt;=160,"A",IF(AE115&gt;=130,"B",IF(AE115&gt;=100,"C",IF(AE115&gt;=70,"D",IF(AE115&gt;=69,"E","E")))))</f>
        <v>E</v>
      </c>
      <c r="AG115" s="70">
        <f t="shared" si="41"/>
        <v>0</v>
      </c>
      <c r="AH115" s="69" t="str">
        <f t="shared" si="42"/>
        <v>E</v>
      </c>
      <c r="AI115" s="70">
        <f>'2'!L102</f>
        <v>0</v>
      </c>
      <c r="AJ115" s="91">
        <f t="shared" si="43"/>
        <v>0</v>
      </c>
      <c r="AK115" s="289"/>
      <c r="AL115" s="302">
        <f>'2'!K102</f>
        <v>0</v>
      </c>
      <c r="AM115" s="302">
        <f>'2'!J102</f>
        <v>0</v>
      </c>
      <c r="AN115" s="303" t="str">
        <f>CONCATENATE('2'!C102,'2'!Q102,'2'!E102,'2'!Q102,'2'!F102)</f>
        <v xml:space="preserve">  </v>
      </c>
      <c r="AO115" s="304" t="str">
        <f>CONCATENATE('2'!C102,'2'!Q102,'2'!G102,'2'!Q102,'2'!E102)</f>
        <v xml:space="preserve">  </v>
      </c>
      <c r="AP115" s="305">
        <f>'2'!M102</f>
        <v>0</v>
      </c>
      <c r="AQ115" s="305">
        <f>'2'!N102</f>
        <v>0</v>
      </c>
      <c r="AR115" s="305">
        <f>'2'!O102</f>
        <v>0</v>
      </c>
      <c r="AS115" s="306" t="str">
        <f>'2'!P102</f>
        <v>-</v>
      </c>
      <c r="AT115" s="307">
        <f t="shared" si="28"/>
        <v>0</v>
      </c>
      <c r="AU115" s="307" t="str">
        <f>IF(AT115&gt;=80,"A",IF(AT115&gt;=65,"B",IF(AT115&gt;=50,"C",IF(AT115&gt;=35,"D",IF(AT115&gt;=34,"E","E")))))</f>
        <v>E</v>
      </c>
      <c r="AV115" s="307">
        <f t="shared" si="30"/>
        <v>0</v>
      </c>
      <c r="AW115" s="307" t="str">
        <f>IF(AV115&gt;=80,"A",IF(AV115&gt;=65,"B",IF(AV115&gt;=50,"C",IF(AV115&gt;=35,"D",IF(AV115&gt;=34,"E","E")))))</f>
        <v>E</v>
      </c>
      <c r="AX115" s="307">
        <f t="shared" si="32"/>
        <v>0</v>
      </c>
      <c r="AY115" s="307" t="str">
        <f>IF(AX115&gt;=80,"A",IF(AX115&gt;=65,"B",IF(AX115&gt;=50,"C",IF(AX115&gt;=35,"D",IF(AX115&gt;=34,"E","E")))))</f>
        <v>E</v>
      </c>
      <c r="AZ115" s="301">
        <f>'B2'!AT206/2</f>
        <v>0</v>
      </c>
      <c r="BA115" s="301" t="str">
        <f t="shared" si="46"/>
        <v>E</v>
      </c>
      <c r="BB115" s="307">
        <f t="shared" si="44"/>
        <v>0</v>
      </c>
      <c r="BC115" s="301" t="str">
        <f t="shared" si="45"/>
        <v>E</v>
      </c>
      <c r="BD115" s="276"/>
      <c r="BE115" s="276"/>
      <c r="BF115" s="276"/>
      <c r="BG115" s="276"/>
      <c r="BH115" s="276"/>
      <c r="BI115" s="276"/>
      <c r="BJ115" s="276"/>
      <c r="BK115" s="276"/>
      <c r="BL115" s="276"/>
      <c r="BM115" s="276"/>
      <c r="BN115" s="276"/>
      <c r="BO115" s="276"/>
      <c r="BP115" s="276"/>
      <c r="BQ115" s="276"/>
      <c r="BR115" s="276"/>
      <c r="BS115" s="276"/>
      <c r="BT115" s="276"/>
      <c r="BU115" s="276"/>
      <c r="BV115" s="276"/>
      <c r="BW115" s="276"/>
      <c r="BX115" s="276"/>
      <c r="BY115" s="276"/>
      <c r="BZ115" s="276"/>
      <c r="CA115" s="276"/>
      <c r="CB115" s="276"/>
      <c r="CC115" s="276"/>
      <c r="CD115" s="276"/>
      <c r="CE115" s="276"/>
      <c r="CF115" s="276"/>
    </row>
    <row r="116" spans="2:84" s="97" customFormat="1" ht="24.95" customHeight="1">
      <c r="B116" s="95">
        <v>100</v>
      </c>
      <c r="C116" s="104" t="str">
        <f>CONCATENATE('2'!C103,'2'!Q103,'2'!D103,'2'!Q103,'2'!E103)</f>
        <v xml:space="preserve">  </v>
      </c>
      <c r="D116" s="94">
        <f>'2'!H103</f>
        <v>0</v>
      </c>
      <c r="E116" s="94">
        <f>'2'!I103</f>
        <v>0</v>
      </c>
      <c r="F116" s="70">
        <f>'GUJ1'!AB108</f>
        <v>0</v>
      </c>
      <c r="G116" s="308"/>
      <c r="H116" s="308"/>
      <c r="I116" s="70">
        <f>'GUJ2'!AB108</f>
        <v>0</v>
      </c>
      <c r="J116" s="308"/>
      <c r="K116" s="308"/>
      <c r="L116" s="70">
        <f t="shared" si="35"/>
        <v>0</v>
      </c>
      <c r="M116" s="69" t="str">
        <f t="shared" si="36"/>
        <v>E</v>
      </c>
      <c r="N116" s="70">
        <f>'M1'!AB108</f>
        <v>0</v>
      </c>
      <c r="O116" s="308"/>
      <c r="P116" s="308"/>
      <c r="Q116" s="70">
        <f>'M2'!AB108</f>
        <v>0</v>
      </c>
      <c r="R116" s="308"/>
      <c r="S116" s="308"/>
      <c r="T116" s="70">
        <f t="shared" si="37"/>
        <v>0</v>
      </c>
      <c r="U116" s="69" t="str">
        <f t="shared" si="38"/>
        <v>E</v>
      </c>
      <c r="V116" s="271"/>
      <c r="W116" s="70">
        <f>'SC1'!AB108</f>
        <v>0</v>
      </c>
      <c r="X116" s="308"/>
      <c r="Y116" s="308"/>
      <c r="Z116" s="70">
        <f>'SC2'!AB108</f>
        <v>0</v>
      </c>
      <c r="AA116" s="308"/>
      <c r="AB116" s="308"/>
      <c r="AC116" s="70">
        <f t="shared" si="39"/>
        <v>0</v>
      </c>
      <c r="AD116" s="69" t="str">
        <f t="shared" si="40"/>
        <v>E</v>
      </c>
      <c r="AE116" s="70">
        <f>'B2'!AU208</f>
        <v>0</v>
      </c>
      <c r="AF116" s="69" t="str">
        <f>IF(AE116&gt;=160,"A",IF(AE116&gt;=130,"B",IF(AE116&gt;=100,"C",IF(AE116&gt;=70,"D",IF(AE116&gt;=69,"E","E")))))</f>
        <v>E</v>
      </c>
      <c r="AG116" s="70">
        <f t="shared" si="41"/>
        <v>0</v>
      </c>
      <c r="AH116" s="69" t="str">
        <f t="shared" si="42"/>
        <v>E</v>
      </c>
      <c r="AI116" s="70">
        <f>'2'!L103</f>
        <v>0</v>
      </c>
      <c r="AJ116" s="91">
        <f t="shared" si="43"/>
        <v>0</v>
      </c>
      <c r="AK116" s="289"/>
      <c r="AL116" s="302">
        <f>'2'!K103</f>
        <v>0</v>
      </c>
      <c r="AM116" s="302">
        <f>'2'!J103</f>
        <v>0</v>
      </c>
      <c r="AN116" s="303" t="str">
        <f>CONCATENATE('2'!C103,'2'!Q103,'2'!E103,'2'!Q103,'2'!F103)</f>
        <v xml:space="preserve">  </v>
      </c>
      <c r="AO116" s="304" t="str">
        <f>CONCATENATE('2'!C103,'2'!Q103,'2'!G103,'2'!Q103,'2'!E103)</f>
        <v xml:space="preserve">  </v>
      </c>
      <c r="AP116" s="305">
        <f>'2'!M103</f>
        <v>0</v>
      </c>
      <c r="AQ116" s="305">
        <f>'2'!N103</f>
        <v>0</v>
      </c>
      <c r="AR116" s="305">
        <f>'2'!O103</f>
        <v>0</v>
      </c>
      <c r="AS116" s="306" t="str">
        <f>'2'!P103</f>
        <v>-</v>
      </c>
      <c r="AT116" s="307">
        <f t="shared" si="28"/>
        <v>0</v>
      </c>
      <c r="AU116" s="307" t="str">
        <f>IF(AT116&gt;=80,"A",IF(AT116&gt;=65,"B",IF(AT116&gt;=50,"C",IF(AT116&gt;=35,"D",IF(AT116&gt;=34,"E","E")))))</f>
        <v>E</v>
      </c>
      <c r="AV116" s="307">
        <f t="shared" si="30"/>
        <v>0</v>
      </c>
      <c r="AW116" s="307" t="str">
        <f>IF(AV116&gt;=80,"A",IF(AV116&gt;=65,"B",IF(AV116&gt;=50,"C",IF(AV116&gt;=35,"D",IF(AV116&gt;=34,"E","E")))))</f>
        <v>E</v>
      </c>
      <c r="AX116" s="307">
        <f t="shared" si="32"/>
        <v>0</v>
      </c>
      <c r="AY116" s="307" t="str">
        <f>IF(AX116&gt;=80,"A",IF(AX116&gt;=65,"B",IF(AX116&gt;=50,"C",IF(AX116&gt;=35,"D",IF(AX116&gt;=34,"E","E")))))</f>
        <v>E</v>
      </c>
      <c r="AZ116" s="301">
        <f>'B2'!AT208/2</f>
        <v>0</v>
      </c>
      <c r="BA116" s="301" t="str">
        <f t="shared" si="46"/>
        <v>E</v>
      </c>
      <c r="BB116" s="307">
        <f t="shared" si="44"/>
        <v>0</v>
      </c>
      <c r="BC116" s="301" t="str">
        <f t="shared" si="45"/>
        <v>E</v>
      </c>
      <c r="BD116" s="276"/>
      <c r="BE116" s="276"/>
      <c r="BF116" s="276"/>
      <c r="BG116" s="276"/>
      <c r="BH116" s="276"/>
      <c r="BI116" s="276"/>
      <c r="BJ116" s="276"/>
      <c r="BK116" s="276"/>
      <c r="BL116" s="276"/>
      <c r="BM116" s="276"/>
      <c r="BN116" s="276"/>
      <c r="BO116" s="276"/>
      <c r="BP116" s="276"/>
      <c r="BQ116" s="276"/>
      <c r="BR116" s="276"/>
      <c r="BS116" s="276"/>
      <c r="BT116" s="276"/>
      <c r="BU116" s="276"/>
      <c r="BV116" s="276"/>
      <c r="BW116" s="276"/>
      <c r="BX116" s="276"/>
      <c r="BY116" s="276"/>
      <c r="BZ116" s="276"/>
      <c r="CA116" s="276"/>
      <c r="CB116" s="276"/>
      <c r="CC116" s="276"/>
      <c r="CD116" s="276"/>
      <c r="CE116" s="276"/>
      <c r="CF116" s="276"/>
    </row>
    <row r="117" spans="2:84" ht="15.75">
      <c r="AN117" s="303"/>
      <c r="AO117" s="304"/>
      <c r="AP117" s="305"/>
      <c r="AQ117" s="305"/>
      <c r="AR117" s="305"/>
      <c r="AS117" s="306"/>
      <c r="AT117" s="307"/>
      <c r="AU117" s="307"/>
      <c r="AV117" s="307"/>
      <c r="AW117" s="307"/>
      <c r="AX117" s="307"/>
      <c r="AY117" s="307"/>
      <c r="AZ117" s="301"/>
      <c r="BA117" s="301"/>
      <c r="BB117" s="307"/>
      <c r="BC117" s="301"/>
    </row>
    <row r="118" spans="2:84" ht="15.75" hidden="1">
      <c r="AN118" s="303"/>
      <c r="AO118" s="304"/>
      <c r="AP118" s="305"/>
      <c r="AQ118" s="305"/>
      <c r="AR118" s="305"/>
      <c r="AS118" s="306"/>
      <c r="AZ118" s="301"/>
    </row>
    <row r="119" spans="2:84" hidden="1">
      <c r="AZ119" s="301"/>
    </row>
    <row r="120" spans="2:84" hidden="1">
      <c r="AZ120" s="301"/>
    </row>
    <row r="121" spans="2:84"/>
  </sheetData>
  <protectedRanges>
    <protectedRange sqref="C2" name="Range17"/>
    <protectedRange sqref="AA17:AB116" name="Range12"/>
    <protectedRange sqref="X17:Y116" name="Range11"/>
    <protectedRange sqref="X17:Y116" name="Range9"/>
    <protectedRange sqref="R17:S116" name="Range4"/>
    <protectedRange sqref="O17:P116" name="Range3"/>
    <protectedRange sqref="J17:K116" name="Range2"/>
    <protectedRange sqref="G17:H116" name="Range1"/>
  </protectedRanges>
  <mergeCells count="46">
    <mergeCell ref="W4:AJ4"/>
    <mergeCell ref="AJ5:AJ15"/>
    <mergeCell ref="AC6:AC15"/>
    <mergeCell ref="AD6:AD15"/>
    <mergeCell ref="AB7:AB14"/>
    <mergeCell ref="F5:M5"/>
    <mergeCell ref="N5:U5"/>
    <mergeCell ref="W5:AD5"/>
    <mergeCell ref="AE5:AF14"/>
    <mergeCell ref="AI5:AI14"/>
    <mergeCell ref="N6:P6"/>
    <mergeCell ref="AG5:AG14"/>
    <mergeCell ref="AH5:AH15"/>
    <mergeCell ref="Q7:Q14"/>
    <mergeCell ref="R7:R14"/>
    <mergeCell ref="N7:N14"/>
    <mergeCell ref="O7:O14"/>
    <mergeCell ref="P7:P14"/>
    <mergeCell ref="B6:B15"/>
    <mergeCell ref="D6:D15"/>
    <mergeCell ref="E6:E15"/>
    <mergeCell ref="C6:C15"/>
    <mergeCell ref="K7:K14"/>
    <mergeCell ref="F6:H6"/>
    <mergeCell ref="I6:K6"/>
    <mergeCell ref="G7:G14"/>
    <mergeCell ref="H7:H14"/>
    <mergeCell ref="I7:I14"/>
    <mergeCell ref="J7:J14"/>
    <mergeCell ref="F7:F14"/>
    <mergeCell ref="W2:AJ3"/>
    <mergeCell ref="B4:U4"/>
    <mergeCell ref="B5:E5"/>
    <mergeCell ref="W7:W14"/>
    <mergeCell ref="X7:X14"/>
    <mergeCell ref="Y7:Y14"/>
    <mergeCell ref="Z7:Z14"/>
    <mergeCell ref="AA7:AA14"/>
    <mergeCell ref="L6:L15"/>
    <mergeCell ref="M6:M15"/>
    <mergeCell ref="S7:S14"/>
    <mergeCell ref="Q6:S6"/>
    <mergeCell ref="T6:T15"/>
    <mergeCell ref="U6:U15"/>
    <mergeCell ref="Z6:AB6"/>
    <mergeCell ref="W6:Y6"/>
  </mergeCells>
  <conditionalFormatting sqref="C17:U116 W17:AK116">
    <cfRule type="cellIs" dxfId="6" priority="13" operator="equal">
      <formula>0</formula>
    </cfRule>
  </conditionalFormatting>
  <conditionalFormatting sqref="X17:Y116 AA17:AB116 O17:P116 R17:S116 G17:H116 J17:K116">
    <cfRule type="cellIs" dxfId="5" priority="11" operator="lessThan">
      <formula>1</formula>
    </cfRule>
  </conditionalFormatting>
  <conditionalFormatting sqref="M17:M116">
    <cfRule type="cellIs" dxfId="4" priority="5" operator="equal">
      <formula>"E"</formula>
    </cfRule>
  </conditionalFormatting>
  <conditionalFormatting sqref="U17:U116">
    <cfRule type="cellIs" dxfId="3" priority="4" operator="equal">
      <formula>"E"</formula>
    </cfRule>
  </conditionalFormatting>
  <conditionalFormatting sqref="AD17:AD116">
    <cfRule type="cellIs" dxfId="2" priority="3" operator="equal">
      <formula>"E"</formula>
    </cfRule>
  </conditionalFormatting>
  <conditionalFormatting sqref="AF17:AF116">
    <cfRule type="cellIs" dxfId="1" priority="2" operator="equal">
      <formula>"E"</formula>
    </cfRule>
  </conditionalFormatting>
  <conditionalFormatting sqref="AH17:AH116">
    <cfRule type="cellIs" dxfId="0" priority="1" operator="equal">
      <formula>"E"</formula>
    </cfRule>
  </conditionalFormatting>
  <dataValidations count="3">
    <dataValidation type="whole" allowBlank="1" showInputMessage="1" showErrorMessage="1" errorTitle="=================ERROR==========" error="Maherbaani kari yogy mark enter karo.&#10;Minimum mark 0 and Maximum mark 20 chhe." sqref="K17:K116 AB17:AB116 S17:S116">
      <formula1>0</formula1>
      <formula2>20</formula2>
    </dataValidation>
    <dataValidation type="whole" allowBlank="1" showInputMessage="1" showErrorMessage="1" errorTitle="=================ERROR==========" error="Maherbaani kari yogy mark enter karo.&#10;Minimum mark 0 and Maximum mark 40 chhe." sqref="G17:G116 J17:J116 X17:X116 AA17:AA116 R17:R116 O17:O116">
      <formula1>0</formula1>
      <formula2>40</formula2>
    </dataValidation>
    <dataValidation type="whole" allowBlank="1" showInputMessage="1" showErrorMessage="1" errorTitle="============ERROR===============" error="Maherbaani kari yogy mark enter karo.&#10;Minimum mark 0 and Maximum mark 20 chhe." sqref="P17:P116 H17:H116 Y17:Y116">
      <formula1>0</formula1>
      <formula2>20</formula2>
    </dataValidation>
  </dataValidations>
  <hyperlinks>
    <hyperlink ref="C2" location="'0'!B3" tooltip="HOME : CLICK ME" display="HOME"/>
  </hyperlinks>
  <pageMargins left="0.55118110236220474" right="0.27559055118110237" top="0.39370078740157483" bottom="1.2598425196850394" header="0.31496062992125984" footer="0.31496062992125984"/>
  <pageSetup paperSize="5" scale="85" orientation="portrait" blackAndWhite="1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3">
    <pageSetUpPr fitToPage="1"/>
  </sheetPr>
  <dimension ref="A1:AH49"/>
  <sheetViews>
    <sheetView showGridLines="0" showRowColHeaders="0" tabSelected="1" topLeftCell="A4" zoomScale="85" zoomScaleNormal="85" zoomScaleSheetLayoutView="85" workbookViewId="0">
      <selection activeCell="J46" sqref="J46"/>
    </sheetView>
  </sheetViews>
  <sheetFormatPr defaultColWidth="0" defaultRowHeight="15" zeroHeight="1"/>
  <cols>
    <col min="1" max="1" width="4" style="73" customWidth="1"/>
    <col min="2" max="2" width="7.85546875" style="73" customWidth="1"/>
    <col min="3" max="3" width="13.42578125" style="111" customWidth="1"/>
    <col min="4" max="4" width="1.85546875" style="108" customWidth="1"/>
    <col min="5" max="5" width="8.5703125" style="73" customWidth="1"/>
    <col min="6" max="6" width="9.140625" style="73" customWidth="1"/>
    <col min="7" max="7" width="6.28515625" style="73" customWidth="1"/>
    <col min="8" max="8" width="3.85546875" style="73" customWidth="1"/>
    <col min="9" max="9" width="3.7109375" style="73" customWidth="1"/>
    <col min="10" max="10" width="1.85546875" style="73" customWidth="1"/>
    <col min="11" max="11" width="2" style="73" customWidth="1"/>
    <col min="12" max="12" width="5.42578125" style="73" customWidth="1"/>
    <col min="13" max="14" width="5.7109375" style="73" customWidth="1"/>
    <col min="15" max="15" width="4.28515625" style="73" customWidth="1"/>
    <col min="16" max="16" width="7.42578125" style="73" customWidth="1"/>
    <col min="17" max="17" width="5.7109375" style="73" customWidth="1"/>
    <col min="18" max="18" width="2.85546875" style="73" customWidth="1"/>
    <col min="19" max="19" width="3.42578125" style="73" customWidth="1"/>
    <col min="20" max="20" width="6.7109375" style="73" customWidth="1"/>
    <col min="21" max="21" width="9.5703125" style="73" customWidth="1"/>
    <col min="22" max="22" width="12.85546875" style="73" customWidth="1"/>
    <col min="23" max="23" width="7" style="73" customWidth="1"/>
    <col min="24" max="24" width="10.85546875" style="73" hidden="1" customWidth="1"/>
    <col min="25" max="25" width="10.28515625" style="73" customWidth="1"/>
    <col min="26" max="26" width="13.7109375" style="73" customWidth="1"/>
    <col min="27" max="27" width="6.28515625" style="73" customWidth="1"/>
    <col min="28" max="28" width="7.140625" style="73" customWidth="1"/>
    <col min="29" max="29" width="5.7109375" style="73" customWidth="1"/>
    <col min="30" max="30" width="8.5703125" style="73" hidden="1" customWidth="1"/>
    <col min="31" max="34" width="5.7109375" style="73" hidden="1" customWidth="1"/>
    <col min="35" max="16384" width="9.140625" style="73" hidden="1"/>
  </cols>
  <sheetData>
    <row r="1" spans="2:30" ht="33.75" customHeight="1">
      <c r="C1" s="249" t="s">
        <v>15</v>
      </c>
    </row>
    <row r="2" spans="2:30" ht="24" customHeight="1">
      <c r="B2" s="147" t="s">
        <v>289</v>
      </c>
      <c r="N2" s="399">
        <v>1</v>
      </c>
      <c r="O2" s="400"/>
      <c r="S2" s="102" t="s">
        <v>290</v>
      </c>
    </row>
    <row r="3" spans="2:30" ht="24" customHeight="1">
      <c r="B3" s="102" t="s">
        <v>290</v>
      </c>
      <c r="G3" s="102"/>
      <c r="N3" s="149"/>
      <c r="O3" s="149"/>
    </row>
    <row r="4" spans="2:30" ht="15.75" customHeight="1"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6" t="s">
        <v>227</v>
      </c>
      <c r="O4" s="150" t="s">
        <v>291</v>
      </c>
    </row>
    <row r="5" spans="2:30" ht="15" customHeight="1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6"/>
    </row>
    <row r="6" spans="2:30" ht="15" customHeight="1"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  <c r="S6" s="144"/>
      <c r="T6" s="144"/>
      <c r="U6" s="144"/>
      <c r="V6" s="144"/>
      <c r="W6" s="144"/>
      <c r="X6" s="144"/>
      <c r="Y6" s="144"/>
      <c r="Z6" s="144"/>
      <c r="AA6" s="144"/>
    </row>
    <row r="7" spans="2:30" ht="15" customHeight="1"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  <c r="S7" s="124"/>
      <c r="T7" s="124"/>
      <c r="U7" s="124"/>
      <c r="V7" s="124"/>
      <c r="W7" s="124"/>
      <c r="X7" s="124"/>
      <c r="Y7" s="124"/>
      <c r="Z7" s="124"/>
      <c r="AA7" s="144"/>
    </row>
    <row r="8" spans="2:30" ht="15" customHeight="1">
      <c r="B8" s="105"/>
      <c r="C8" s="105"/>
      <c r="D8" s="105"/>
      <c r="E8" s="105"/>
      <c r="F8" s="105"/>
      <c r="G8" s="105"/>
      <c r="H8" s="112"/>
      <c r="I8" s="112"/>
      <c r="J8" s="112"/>
      <c r="K8" s="112"/>
      <c r="L8" s="112"/>
      <c r="M8" s="112"/>
      <c r="S8" s="125"/>
      <c r="U8" s="145"/>
      <c r="V8" s="125"/>
      <c r="W8" s="125"/>
      <c r="X8" s="125"/>
      <c r="Y8" s="125"/>
      <c r="Z8" s="125"/>
      <c r="AA8" s="144"/>
    </row>
    <row r="9" spans="2:30" ht="15" customHeight="1">
      <c r="B9" s="105"/>
      <c r="C9" s="105"/>
      <c r="D9" s="105"/>
      <c r="E9" s="105"/>
      <c r="F9" s="105"/>
      <c r="G9" s="105"/>
      <c r="H9" s="112"/>
      <c r="I9" s="112"/>
      <c r="J9" s="112"/>
      <c r="K9" s="112"/>
      <c r="L9" s="112"/>
      <c r="M9" s="112"/>
      <c r="S9" s="124"/>
      <c r="AA9" s="144"/>
    </row>
    <row r="10" spans="2:30" ht="19.5" customHeight="1">
      <c r="B10" s="105"/>
      <c r="C10" s="105"/>
      <c r="D10" s="105"/>
      <c r="E10" s="105"/>
      <c r="F10" s="105"/>
      <c r="G10" s="105"/>
      <c r="H10" s="143" t="str">
        <f>'1'!D14</f>
        <v>સુરત</v>
      </c>
      <c r="I10" s="105"/>
      <c r="J10" s="105"/>
      <c r="K10" s="105"/>
      <c r="L10" s="105"/>
      <c r="M10" s="106"/>
      <c r="S10" s="124"/>
      <c r="T10" s="401" t="s">
        <v>298</v>
      </c>
      <c r="U10" s="401"/>
      <c r="V10" s="401"/>
      <c r="W10" s="401"/>
      <c r="X10" s="401"/>
      <c r="Y10" s="401"/>
      <c r="Z10" s="401"/>
      <c r="AA10" s="401"/>
    </row>
    <row r="11" spans="2:30" ht="20.25" customHeight="1"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6"/>
      <c r="S11" s="124"/>
      <c r="T11" s="114" t="s">
        <v>275</v>
      </c>
      <c r="U11" s="61"/>
      <c r="V11" s="115" t="str">
        <f>VLOOKUP($N$2,'C2'!$B$17:$BC$116,2)</f>
        <v>રાઠોડ જય શંકરભાઇ</v>
      </c>
      <c r="W11" s="115"/>
      <c r="X11" s="115"/>
      <c r="Y11" s="115"/>
      <c r="Z11" s="115"/>
      <c r="AA11" s="169"/>
    </row>
    <row r="12" spans="2:30" ht="15" customHeight="1"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6"/>
      <c r="S12" s="124"/>
      <c r="T12" s="61"/>
      <c r="U12" s="61"/>
      <c r="V12" s="61"/>
      <c r="W12" s="61"/>
      <c r="X12" s="61"/>
      <c r="Y12" s="61"/>
      <c r="Z12" s="61"/>
      <c r="AA12" s="144"/>
    </row>
    <row r="13" spans="2:30" ht="15" customHeight="1"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6"/>
      <c r="S13" s="124"/>
      <c r="T13" s="113" t="s">
        <v>5</v>
      </c>
      <c r="U13" s="154" t="str">
        <f>'1'!D8</f>
        <v>#</v>
      </c>
      <c r="V13" s="113" t="s">
        <v>6</v>
      </c>
      <c r="W13" s="154" t="str">
        <f>'1'!D9</f>
        <v>V</v>
      </c>
      <c r="X13" s="61"/>
      <c r="Y13" s="61"/>
      <c r="Z13" s="113" t="s">
        <v>288</v>
      </c>
      <c r="AA13" s="170">
        <f>N2</f>
        <v>1</v>
      </c>
    </row>
    <row r="14" spans="2:30" ht="15" customHeight="1"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6"/>
      <c r="S14" s="124"/>
      <c r="T14" s="125"/>
      <c r="U14" s="125"/>
      <c r="V14" s="125"/>
      <c r="W14" s="125"/>
      <c r="X14" s="125"/>
      <c r="Y14" s="125"/>
      <c r="Z14" s="125"/>
      <c r="AA14" s="144"/>
    </row>
    <row r="15" spans="2:30" ht="18.75" customHeight="1"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6"/>
      <c r="S15" s="124"/>
      <c r="T15" s="402" t="s">
        <v>16</v>
      </c>
      <c r="U15" s="404" t="s">
        <v>251</v>
      </c>
      <c r="V15" s="405"/>
      <c r="W15" s="402" t="s">
        <v>154</v>
      </c>
      <c r="X15" s="402" t="s">
        <v>276</v>
      </c>
      <c r="Y15" s="402" t="s">
        <v>277</v>
      </c>
      <c r="Z15" s="404" t="s">
        <v>278</v>
      </c>
      <c r="AA15" s="405"/>
    </row>
    <row r="16" spans="2:30" ht="18" customHeight="1"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6"/>
      <c r="S16" s="124"/>
      <c r="T16" s="403"/>
      <c r="U16" s="406"/>
      <c r="V16" s="407"/>
      <c r="W16" s="403"/>
      <c r="X16" s="403"/>
      <c r="Y16" s="403"/>
      <c r="Z16" s="406"/>
      <c r="AA16" s="407"/>
      <c r="AD16" s="107"/>
    </row>
    <row r="17" spans="2:30" ht="15" customHeight="1"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6"/>
      <c r="S17" s="124"/>
      <c r="T17" s="394" t="s">
        <v>249</v>
      </c>
      <c r="U17" s="398" t="s">
        <v>206</v>
      </c>
      <c r="V17" s="398"/>
      <c r="W17" s="396">
        <v>100</v>
      </c>
      <c r="X17" s="397" t="e">
        <f>VLOOKUP($N$2,'C2'!$B$17:$BC$116,77)</f>
        <v>#REF!</v>
      </c>
      <c r="Y17" s="397" t="str">
        <f>VLOOKUP($N$2,'C2'!$B$17:$BC$116,46)</f>
        <v>C</v>
      </c>
      <c r="Z17" s="394"/>
      <c r="AA17" s="394"/>
      <c r="AD17" s="171"/>
    </row>
    <row r="18" spans="2:30" ht="15" customHeight="1"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6"/>
      <c r="S18" s="124"/>
      <c r="T18" s="394"/>
      <c r="U18" s="398"/>
      <c r="V18" s="398"/>
      <c r="W18" s="396"/>
      <c r="X18" s="397"/>
      <c r="Y18" s="397"/>
      <c r="Z18" s="394"/>
      <c r="AA18" s="394"/>
    </row>
    <row r="19" spans="2:30" ht="15" customHeight="1"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6"/>
      <c r="S19" s="124"/>
      <c r="T19" s="394" t="s">
        <v>279</v>
      </c>
      <c r="U19" s="398" t="s">
        <v>149</v>
      </c>
      <c r="V19" s="398"/>
      <c r="W19" s="396">
        <v>100</v>
      </c>
      <c r="X19" s="397" t="e">
        <f>VLOOKUP($N$2,'C2'!$B$17:$BC$116,85)</f>
        <v>#REF!</v>
      </c>
      <c r="Y19" s="397" t="str">
        <f>VLOOKUP($N$2,'C2'!$B$17:$BC$116,48)</f>
        <v>C</v>
      </c>
      <c r="Z19" s="394"/>
      <c r="AA19" s="394"/>
    </row>
    <row r="20" spans="2:30" ht="15" customHeight="1"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6"/>
      <c r="S20" s="124"/>
      <c r="T20" s="394"/>
      <c r="U20" s="398"/>
      <c r="V20" s="398"/>
      <c r="W20" s="396"/>
      <c r="X20" s="397"/>
      <c r="Y20" s="397"/>
      <c r="Z20" s="394"/>
      <c r="AA20" s="394"/>
    </row>
    <row r="21" spans="2:30" ht="15" customHeight="1"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6"/>
      <c r="S21" s="124"/>
      <c r="T21" s="394" t="s">
        <v>280</v>
      </c>
      <c r="U21" s="398" t="s">
        <v>329</v>
      </c>
      <c r="V21" s="398"/>
      <c r="W21" s="396">
        <v>100</v>
      </c>
      <c r="X21" s="397" t="e">
        <f>VLOOKUP($N$2,'C2'!$B$17:$BC$116,79)</f>
        <v>#REF!</v>
      </c>
      <c r="Y21" s="397" t="str">
        <f>VLOOKUP($N$2,'C2'!$B$17:$BC$116,50)</f>
        <v>B</v>
      </c>
      <c r="Z21" s="394"/>
      <c r="AA21" s="394"/>
    </row>
    <row r="22" spans="2:30" s="124" customFormat="1" ht="15" customHeight="1">
      <c r="B22" s="119"/>
      <c r="C22" s="120" t="s">
        <v>5</v>
      </c>
      <c r="D22" s="121"/>
      <c r="E22" s="151" t="str">
        <f>'1'!D8</f>
        <v>#</v>
      </c>
      <c r="F22" s="123"/>
      <c r="J22" s="120" t="s">
        <v>6</v>
      </c>
      <c r="K22" s="395" t="str">
        <f>'1'!D9</f>
        <v>V</v>
      </c>
      <c r="L22" s="395"/>
      <c r="M22" s="125"/>
      <c r="T22" s="394"/>
      <c r="U22" s="398"/>
      <c r="V22" s="398"/>
      <c r="W22" s="396"/>
      <c r="X22" s="397"/>
      <c r="Y22" s="397"/>
      <c r="Z22" s="394"/>
      <c r="AA22" s="394"/>
    </row>
    <row r="23" spans="2:30" s="124" customFormat="1" ht="15" customHeight="1"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26"/>
      <c r="T23" s="394" t="s">
        <v>281</v>
      </c>
      <c r="U23" s="398" t="s">
        <v>282</v>
      </c>
      <c r="V23" s="398"/>
      <c r="W23" s="396">
        <v>100</v>
      </c>
      <c r="X23" s="397" t="e">
        <f>VLOOKUP($N$2,'C2'!$B$17:$BC$116,89)</f>
        <v>#REF!</v>
      </c>
      <c r="Y23" s="397" t="str">
        <f>VLOOKUP($N$2,'C2'!$B$17:$BC$116,52)</f>
        <v>A</v>
      </c>
      <c r="Z23" s="394"/>
      <c r="AA23" s="394"/>
    </row>
    <row r="24" spans="2:30" s="124" customFormat="1" ht="15.75" customHeight="1">
      <c r="B24" s="125"/>
      <c r="C24" s="123"/>
      <c r="D24" s="127"/>
      <c r="E24" s="128" t="s">
        <v>266</v>
      </c>
      <c r="F24" s="395" t="str">
        <f>'1'!D13</f>
        <v>Z)!(&lt;Z)</v>
      </c>
      <c r="G24" s="395"/>
      <c r="H24" s="395"/>
      <c r="I24" s="129"/>
      <c r="J24" s="129"/>
      <c r="K24" s="129"/>
      <c r="L24" s="129"/>
      <c r="M24" s="126"/>
      <c r="T24" s="394"/>
      <c r="U24" s="398"/>
      <c r="V24" s="398"/>
      <c r="W24" s="396"/>
      <c r="X24" s="397"/>
      <c r="Y24" s="397"/>
      <c r="Z24" s="394"/>
      <c r="AA24" s="394"/>
    </row>
    <row r="25" spans="2:30" s="124" customFormat="1" ht="15.75" customHeight="1">
      <c r="B25" s="125"/>
      <c r="C25" s="123"/>
      <c r="D25" s="130"/>
      <c r="E25" s="129"/>
      <c r="F25" s="129"/>
      <c r="G25" s="129"/>
      <c r="H25" s="129"/>
      <c r="I25" s="129"/>
      <c r="J25" s="129"/>
      <c r="K25" s="129"/>
      <c r="L25" s="129"/>
      <c r="M25" s="126"/>
      <c r="T25" s="394" t="s">
        <v>154</v>
      </c>
      <c r="U25" s="394"/>
      <c r="V25" s="394"/>
      <c r="W25" s="396">
        <v>400</v>
      </c>
      <c r="X25" s="397" t="e">
        <f>VLOOKUP($N$2,'C2'!$B$17:$BC$116,83)</f>
        <v>#REF!</v>
      </c>
      <c r="Y25" s="397" t="str">
        <f>VLOOKUP($N$2,'C2'!$B$17:$BC$116,54)</f>
        <v>B</v>
      </c>
      <c r="Z25" s="394"/>
      <c r="AA25" s="394"/>
    </row>
    <row r="26" spans="2:30" s="124" customFormat="1" ht="20.100000000000001" customHeight="1">
      <c r="B26" s="125"/>
      <c r="C26" s="123" t="s">
        <v>267</v>
      </c>
      <c r="D26" s="130" t="s">
        <v>268</v>
      </c>
      <c r="E26" s="153" t="str">
        <f>'1'!D3</f>
        <v>શ્રી ઓવિયાણ પ્રાથમિક શાળા</v>
      </c>
      <c r="F26" s="132"/>
      <c r="G26" s="132"/>
      <c r="H26" s="132"/>
      <c r="I26" s="132"/>
      <c r="J26" s="132"/>
      <c r="K26" s="132"/>
      <c r="L26" s="132"/>
      <c r="M26" s="133"/>
      <c r="N26" s="134"/>
      <c r="T26" s="394"/>
      <c r="U26" s="394"/>
      <c r="V26" s="394"/>
      <c r="W26" s="396"/>
      <c r="X26" s="397"/>
      <c r="Y26" s="397"/>
      <c r="Z26" s="394"/>
      <c r="AA26" s="394"/>
    </row>
    <row r="27" spans="2:30" s="124" customFormat="1" ht="20.100000000000001" customHeight="1">
      <c r="B27" s="125"/>
      <c r="C27" s="123"/>
      <c r="D27" s="130"/>
      <c r="E27" s="129"/>
      <c r="F27" s="129"/>
      <c r="G27" s="129"/>
      <c r="H27" s="129"/>
      <c r="I27" s="129"/>
      <c r="J27" s="129"/>
      <c r="K27" s="129"/>
      <c r="L27" s="129"/>
      <c r="M27" s="126"/>
      <c r="T27" s="394" t="s">
        <v>222</v>
      </c>
      <c r="U27" s="394"/>
      <c r="V27" s="394"/>
      <c r="W27" s="394"/>
      <c r="X27" s="397" t="e">
        <f>VLOOKUP($N$2,'C2'!$B$17:$BC$116,91)</f>
        <v>#REF!</v>
      </c>
      <c r="Y27" s="397" t="str">
        <f>VLOOKUP($N$2,'C2'!$B$17:$BC$116,54)</f>
        <v>B</v>
      </c>
      <c r="Z27" s="394"/>
      <c r="AA27" s="394"/>
    </row>
    <row r="28" spans="2:30" s="124" customFormat="1" ht="20.100000000000001" customHeight="1">
      <c r="B28" s="125"/>
      <c r="C28" s="123" t="s">
        <v>269</v>
      </c>
      <c r="D28" s="130" t="s">
        <v>268</v>
      </c>
      <c r="E28" s="153" t="str">
        <f>'1'!D5</f>
        <v>કામરેજ</v>
      </c>
      <c r="F28" s="132"/>
      <c r="G28" s="132"/>
      <c r="H28" s="132"/>
      <c r="I28" s="132"/>
      <c r="J28" s="132"/>
      <c r="K28" s="132"/>
      <c r="L28" s="132"/>
      <c r="M28" s="133"/>
      <c r="N28" s="134"/>
      <c r="T28" s="394"/>
      <c r="U28" s="394"/>
      <c r="V28" s="394"/>
      <c r="W28" s="394"/>
      <c r="X28" s="397"/>
      <c r="Y28" s="397"/>
      <c r="Z28" s="394"/>
      <c r="AA28" s="394"/>
    </row>
    <row r="29" spans="2:30" s="124" customFormat="1" ht="20.100000000000001" customHeight="1">
      <c r="B29" s="125"/>
      <c r="C29" s="123"/>
      <c r="D29" s="130"/>
      <c r="E29" s="129"/>
      <c r="F29" s="129"/>
      <c r="G29" s="129"/>
      <c r="H29" s="129"/>
      <c r="I29" s="129"/>
      <c r="J29" s="129"/>
      <c r="K29" s="129"/>
      <c r="L29" s="129"/>
      <c r="M29" s="126"/>
      <c r="T29" s="277"/>
      <c r="U29" s="277"/>
      <c r="V29" s="277"/>
      <c r="W29" s="218"/>
      <c r="X29" s="278"/>
      <c r="Y29" s="278"/>
      <c r="Z29" s="277"/>
      <c r="AA29" s="277"/>
    </row>
    <row r="30" spans="2:30" s="124" customFormat="1" ht="20.100000000000001" customHeight="1">
      <c r="B30" s="125"/>
      <c r="C30" s="135" t="s">
        <v>286</v>
      </c>
      <c r="D30" s="130" t="s">
        <v>268</v>
      </c>
      <c r="E30" s="153" t="str">
        <f>'1'!D6</f>
        <v>સુરત</v>
      </c>
      <c r="F30" s="132"/>
      <c r="G30" s="132"/>
      <c r="H30" s="132"/>
      <c r="I30" s="132"/>
      <c r="J30" s="132"/>
      <c r="K30" s="132"/>
      <c r="L30" s="132"/>
      <c r="M30" s="133"/>
      <c r="N30" s="134"/>
      <c r="T30" s="118"/>
      <c r="U30" s="118"/>
      <c r="V30" s="118"/>
      <c r="W30" s="279"/>
      <c r="X30" s="171"/>
      <c r="Y30" s="171"/>
      <c r="Z30" s="118"/>
      <c r="AA30" s="118"/>
    </row>
    <row r="31" spans="2:30" s="124" customFormat="1" ht="20.100000000000001" customHeight="1">
      <c r="B31" s="125"/>
      <c r="C31" s="123"/>
      <c r="D31" s="130"/>
      <c r="E31" s="129"/>
      <c r="F31" s="129"/>
      <c r="G31" s="129"/>
      <c r="H31" s="129"/>
      <c r="I31" s="129"/>
      <c r="J31" s="129"/>
      <c r="K31" s="129"/>
      <c r="L31" s="129"/>
      <c r="M31" s="126"/>
      <c r="T31" s="113" t="s">
        <v>283</v>
      </c>
      <c r="U31" s="115" t="str">
        <f>'1'!D15</f>
        <v>ઓવિયાણ</v>
      </c>
      <c r="V31" s="115"/>
      <c r="W31" s="117"/>
      <c r="X31" s="61"/>
      <c r="Y31" s="113" t="s">
        <v>285</v>
      </c>
      <c r="Z31" s="134"/>
      <c r="AA31" s="134"/>
    </row>
    <row r="32" spans="2:30" s="124" customFormat="1" ht="20.100000000000001" customHeight="1">
      <c r="B32" s="125"/>
      <c r="C32" s="123" t="s">
        <v>270</v>
      </c>
      <c r="D32" s="130" t="s">
        <v>268</v>
      </c>
      <c r="E32" s="132" t="str">
        <f>VLOOKUP($N$2,'C2'!$B$17:$BC$116,2)</f>
        <v>રાઠોડ જય શંકરભાઇ</v>
      </c>
      <c r="F32" s="132"/>
      <c r="G32" s="132"/>
      <c r="H32" s="132"/>
      <c r="I32" s="132"/>
      <c r="J32" s="132"/>
      <c r="K32" s="132"/>
      <c r="L32" s="132"/>
      <c r="M32" s="133"/>
      <c r="N32" s="134"/>
      <c r="W32" s="118"/>
      <c r="X32" s="118"/>
      <c r="Z32" s="129"/>
    </row>
    <row r="33" spans="2:27" s="124" customFormat="1" ht="20.100000000000001" customHeight="1">
      <c r="B33" s="125"/>
      <c r="C33" s="123"/>
      <c r="D33" s="130"/>
      <c r="E33" s="136"/>
      <c r="F33" s="136"/>
      <c r="G33" s="136"/>
      <c r="H33" s="129"/>
      <c r="I33" s="129"/>
      <c r="J33" s="129"/>
      <c r="K33" s="129"/>
      <c r="L33" s="129"/>
      <c r="M33" s="126"/>
      <c r="T33" s="113" t="s">
        <v>284</v>
      </c>
      <c r="U33" s="115" t="str">
        <f>'1'!D10</f>
        <v>!(í)$íZ)Z)</v>
      </c>
      <c r="V33" s="115"/>
      <c r="W33" s="280"/>
      <c r="X33" s="281"/>
      <c r="Y33" s="281"/>
      <c r="Z33" s="118"/>
      <c r="AA33" s="118"/>
    </row>
    <row r="34" spans="2:27" s="124" customFormat="1" ht="20.100000000000001" customHeight="1">
      <c r="B34" s="125"/>
      <c r="C34" s="123" t="s">
        <v>271</v>
      </c>
      <c r="D34" s="130" t="s">
        <v>268</v>
      </c>
      <c r="E34" s="137" t="s">
        <v>1</v>
      </c>
      <c r="F34" s="155" t="str">
        <f>VLOOKUP($N$2,'C2'!$B$17:$BC$116,41)</f>
        <v>ઓવિયાણ</v>
      </c>
      <c r="G34" s="132"/>
      <c r="H34" s="132"/>
      <c r="I34" s="134"/>
      <c r="J34" s="137" t="s">
        <v>2</v>
      </c>
      <c r="K34" s="155" t="str">
        <f>VLOOKUP($N$2,'C2'!$B$17:$BC$116,42)</f>
        <v>કામરેજ</v>
      </c>
      <c r="L34" s="132"/>
      <c r="M34" s="133"/>
      <c r="N34" s="134"/>
    </row>
    <row r="35" spans="2:27" s="124" customFormat="1" ht="20.100000000000001" customHeight="1">
      <c r="B35" s="125"/>
      <c r="C35" s="123"/>
      <c r="D35" s="130"/>
      <c r="E35" s="138" t="s">
        <v>3</v>
      </c>
      <c r="F35" s="156" t="str">
        <f>VLOOKUP($N$2,'C2'!$B$17:$BC$116,43)</f>
        <v>સુરત</v>
      </c>
      <c r="G35" s="139"/>
      <c r="H35" s="140"/>
      <c r="I35" s="140"/>
      <c r="J35" s="140"/>
      <c r="K35" s="140"/>
      <c r="L35" s="139"/>
      <c r="M35" s="141"/>
      <c r="N35" s="142"/>
    </row>
    <row r="36" spans="2:27" s="124" customFormat="1" ht="20.100000000000001" customHeight="1">
      <c r="B36" s="125"/>
      <c r="C36" s="123"/>
      <c r="D36" s="130"/>
      <c r="E36" s="129"/>
      <c r="F36" s="129"/>
      <c r="G36" s="129"/>
      <c r="H36" s="129"/>
      <c r="I36" s="129"/>
      <c r="J36" s="129"/>
      <c r="K36" s="129"/>
      <c r="L36" s="129"/>
      <c r="M36" s="126"/>
    </row>
    <row r="37" spans="2:27" s="124" customFormat="1" ht="20.100000000000001" customHeight="1">
      <c r="B37" s="125"/>
      <c r="C37" s="392" t="s">
        <v>287</v>
      </c>
      <c r="D37" s="130" t="s">
        <v>268</v>
      </c>
      <c r="E37" s="155" t="str">
        <f>VLOOKUP($N$2,'C2'!$B$17:$BC$116,39)</f>
        <v xml:space="preserve">રાઠોડ શંકરભાઇ </v>
      </c>
      <c r="F37" s="132"/>
      <c r="G37" s="132"/>
      <c r="H37" s="132"/>
      <c r="I37" s="132"/>
      <c r="J37" s="132"/>
      <c r="K37" s="132"/>
      <c r="L37" s="132"/>
      <c r="M37" s="133"/>
      <c r="N37" s="134"/>
      <c r="U37" s="61"/>
      <c r="V37" s="118"/>
      <c r="W37" s="118"/>
      <c r="X37" s="146"/>
      <c r="Y37" s="146"/>
      <c r="Z37" s="129"/>
    </row>
    <row r="38" spans="2:27" s="124" customFormat="1" ht="20.100000000000001" customHeight="1">
      <c r="B38" s="125"/>
      <c r="C38" s="392"/>
      <c r="D38" s="130"/>
      <c r="E38" s="129"/>
      <c r="F38" s="129"/>
      <c r="G38" s="129"/>
      <c r="H38" s="129"/>
      <c r="I38" s="129"/>
      <c r="J38" s="129"/>
      <c r="K38" s="129"/>
      <c r="L38" s="129"/>
      <c r="M38" s="126"/>
    </row>
    <row r="39" spans="2:27" s="124" customFormat="1" ht="20.100000000000001" customHeight="1">
      <c r="B39" s="125"/>
      <c r="C39" s="152" t="s">
        <v>22</v>
      </c>
      <c r="D39" s="130" t="s">
        <v>268</v>
      </c>
      <c r="E39" s="155" t="str">
        <f>VLOOKUP($N$2,'C2'!$B$17:$BC$116,40)</f>
        <v>રાઠોડ મનિષાબેન શંકરભાઇ</v>
      </c>
      <c r="F39" s="132"/>
      <c r="G39" s="132"/>
      <c r="H39" s="132"/>
      <c r="I39" s="132"/>
      <c r="J39" s="132"/>
      <c r="K39" s="132"/>
      <c r="L39" s="132"/>
      <c r="M39" s="133"/>
      <c r="N39" s="134"/>
    </row>
    <row r="40" spans="2:27" s="124" customFormat="1" ht="20.100000000000001" customHeight="1">
      <c r="B40" s="125"/>
      <c r="C40" s="152"/>
      <c r="D40" s="130"/>
      <c r="E40" s="129"/>
      <c r="F40" s="129"/>
      <c r="G40" s="129"/>
      <c r="H40" s="129"/>
      <c r="I40" s="129"/>
      <c r="J40" s="129"/>
      <c r="K40" s="129"/>
      <c r="L40" s="129"/>
      <c r="M40" s="126"/>
      <c r="N40" s="125"/>
      <c r="W40" s="117"/>
      <c r="X40" s="61"/>
      <c r="Y40" s="61"/>
      <c r="Z40" s="125"/>
    </row>
    <row r="41" spans="2:27" s="124" customFormat="1" ht="20.100000000000001" customHeight="1">
      <c r="B41" s="125"/>
      <c r="C41" s="123" t="s">
        <v>272</v>
      </c>
      <c r="D41" s="130" t="s">
        <v>268</v>
      </c>
      <c r="E41" s="157">
        <f>VLOOKUP($N$2,'C2'!$B$17:$BC$116,3)</f>
        <v>0</v>
      </c>
      <c r="G41" s="129"/>
      <c r="H41" s="128" t="s">
        <v>273</v>
      </c>
      <c r="I41" s="393">
        <f>VLOOKUP($N$2,'C2'!$B$17:$BC$116,4)</f>
        <v>0</v>
      </c>
      <c r="J41" s="393"/>
      <c r="K41" s="393"/>
      <c r="L41" s="393"/>
      <c r="M41" s="393"/>
      <c r="N41" s="132"/>
    </row>
    <row r="42" spans="2:27" s="124" customFormat="1" ht="20.100000000000001" customHeight="1">
      <c r="B42" s="125"/>
      <c r="C42" s="123"/>
      <c r="D42" s="130"/>
      <c r="E42" s="129"/>
      <c r="F42" s="129"/>
      <c r="G42" s="129"/>
      <c r="H42" s="129"/>
      <c r="I42" s="129"/>
      <c r="J42" s="129"/>
      <c r="K42" s="129"/>
      <c r="L42" s="129"/>
      <c r="M42" s="126"/>
    </row>
    <row r="43" spans="2:27" s="124" customFormat="1" ht="22.5" customHeight="1">
      <c r="B43" s="125"/>
      <c r="C43" s="123" t="s">
        <v>274</v>
      </c>
      <c r="D43" s="130" t="s">
        <v>268</v>
      </c>
      <c r="E43" s="158" t="str">
        <f>VLOOKUP($N$2,'C2'!$B$17:$BC$116,44)</f>
        <v>-</v>
      </c>
      <c r="F43" s="132"/>
      <c r="G43" s="129"/>
      <c r="H43" s="129"/>
      <c r="I43" s="129"/>
      <c r="J43" s="129"/>
      <c r="K43" s="129"/>
      <c r="L43" s="129"/>
      <c r="M43" s="126"/>
    </row>
    <row r="44" spans="2:27" s="124" customFormat="1" ht="15" customHeight="1">
      <c r="B44" s="125"/>
      <c r="C44" s="123"/>
      <c r="D44" s="130"/>
      <c r="E44" s="129"/>
      <c r="F44" s="129"/>
      <c r="G44" s="129"/>
      <c r="H44" s="129"/>
      <c r="I44" s="129"/>
      <c r="J44" s="129"/>
      <c r="K44" s="129"/>
      <c r="L44" s="129"/>
      <c r="M44" s="126"/>
    </row>
    <row r="45" spans="2:27" s="167" customFormat="1" ht="7.5" customHeight="1">
      <c r="B45" s="162"/>
      <c r="C45" s="165"/>
      <c r="D45" s="166"/>
      <c r="E45" s="162"/>
      <c r="F45" s="162"/>
      <c r="G45" s="162"/>
      <c r="H45" s="162"/>
      <c r="I45" s="162"/>
      <c r="J45" s="162"/>
      <c r="K45" s="162"/>
      <c r="L45" s="162"/>
      <c r="M45" s="162"/>
      <c r="S45" s="204" t="s">
        <v>310</v>
      </c>
      <c r="Z45" s="205" t="s">
        <v>334</v>
      </c>
    </row>
    <row r="46" spans="2:27" s="209" customFormat="1" ht="9">
      <c r="B46" s="204" t="s">
        <v>310</v>
      </c>
      <c r="C46" s="206"/>
      <c r="D46" s="207"/>
      <c r="E46" s="208"/>
      <c r="F46" s="208"/>
      <c r="G46" s="208"/>
      <c r="H46" s="208"/>
      <c r="I46" s="205"/>
      <c r="J46" s="205" t="s">
        <v>334</v>
      </c>
      <c r="K46" s="208"/>
      <c r="L46" s="208"/>
      <c r="M46" s="208"/>
      <c r="P46" s="148"/>
    </row>
    <row r="47" spans="2:27" hidden="1">
      <c r="B47" s="107"/>
      <c r="C47" s="109"/>
      <c r="D47" s="110"/>
      <c r="E47" s="107"/>
      <c r="F47" s="107"/>
      <c r="G47" s="107"/>
      <c r="H47" s="107"/>
      <c r="I47" s="107"/>
      <c r="J47" s="107"/>
      <c r="K47" s="107"/>
      <c r="L47" s="107"/>
      <c r="M47" s="107"/>
    </row>
    <row r="48" spans="2:27" hidden="1"/>
    <row r="49" spans="2:2" ht="15.75" hidden="1">
      <c r="B49" s="102"/>
    </row>
  </sheetData>
  <protectedRanges>
    <protectedRange sqref="C1" name="Range2"/>
    <protectedRange sqref="C1 N2" name="Range1"/>
  </protectedRanges>
  <mergeCells count="45">
    <mergeCell ref="Z17:AA18"/>
    <mergeCell ref="N2:O2"/>
    <mergeCell ref="T10:AA10"/>
    <mergeCell ref="T15:T16"/>
    <mergeCell ref="U15:V16"/>
    <mergeCell ref="W15:W16"/>
    <mergeCell ref="X15:X16"/>
    <mergeCell ref="Y15:Y16"/>
    <mergeCell ref="Z15:AA16"/>
    <mergeCell ref="T17:T18"/>
    <mergeCell ref="U17:V18"/>
    <mergeCell ref="W17:W18"/>
    <mergeCell ref="X17:X18"/>
    <mergeCell ref="Y17:Y18"/>
    <mergeCell ref="Z21:AA22"/>
    <mergeCell ref="T19:T20"/>
    <mergeCell ref="U19:V20"/>
    <mergeCell ref="W19:W20"/>
    <mergeCell ref="X19:X20"/>
    <mergeCell ref="Y19:Y20"/>
    <mergeCell ref="Z19:AA20"/>
    <mergeCell ref="Y21:Y22"/>
    <mergeCell ref="K22:L22"/>
    <mergeCell ref="T23:T24"/>
    <mergeCell ref="U23:V24"/>
    <mergeCell ref="W23:W24"/>
    <mergeCell ref="X23:X24"/>
    <mergeCell ref="T21:T22"/>
    <mergeCell ref="U21:V22"/>
    <mergeCell ref="W21:W22"/>
    <mergeCell ref="X21:X22"/>
    <mergeCell ref="C37:C38"/>
    <mergeCell ref="I41:M41"/>
    <mergeCell ref="Z27:AA28"/>
    <mergeCell ref="Z23:AA24"/>
    <mergeCell ref="F24:H24"/>
    <mergeCell ref="W25:W26"/>
    <mergeCell ref="X25:X26"/>
    <mergeCell ref="Y25:Y26"/>
    <mergeCell ref="Z25:AA26"/>
    <mergeCell ref="Y23:Y24"/>
    <mergeCell ref="X27:X28"/>
    <mergeCell ref="Y27:Y28"/>
    <mergeCell ref="T25:V26"/>
    <mergeCell ref="T27:W28"/>
  </mergeCells>
  <dataValidations count="1">
    <dataValidation type="whole" allowBlank="1" showInputMessage="1" showErrorMessage="1" errorTitle="===========ERROR================" error="માફ કરશો. તમે અયોગ્ય અંક લખ્યો છે. &#10;૧ થી ૧૦૦ ની વચ્ચેની સંખ્યા લખો." sqref="N2:O2">
      <formula1>1</formula1>
      <formula2>100</formula2>
    </dataValidation>
  </dataValidations>
  <hyperlinks>
    <hyperlink ref="C1" location="'0'!B3" tooltip="HOME : CLICK ME" display="HOME"/>
  </hyperlinks>
  <pageMargins left="0.89" right="0.62992125984251968" top="1.08" bottom="0.78740157480314965" header="0.55118110236220474" footer="0.62992125984251968"/>
  <pageSetup paperSize="9" scale="98" orientation="portrait" blackAndWhite="1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22">
    <pageSetUpPr fitToPage="1"/>
  </sheetPr>
  <dimension ref="A1:AH49"/>
  <sheetViews>
    <sheetView showGridLines="0" showRowColHeaders="0" zoomScale="85" zoomScaleNormal="85" zoomScaleSheetLayoutView="85" workbookViewId="0">
      <selection activeCell="I46" sqref="I46"/>
    </sheetView>
  </sheetViews>
  <sheetFormatPr defaultColWidth="0" defaultRowHeight="15" zeroHeight="1"/>
  <cols>
    <col min="1" max="1" width="4" style="73" customWidth="1"/>
    <col min="2" max="2" width="7.85546875" style="73" customWidth="1"/>
    <col min="3" max="3" width="13.42578125" style="111" customWidth="1"/>
    <col min="4" max="4" width="1.85546875" style="108" customWidth="1"/>
    <col min="5" max="5" width="8.5703125" style="73" customWidth="1"/>
    <col min="6" max="6" width="9.140625" style="73" customWidth="1"/>
    <col min="7" max="7" width="6.28515625" style="73" customWidth="1"/>
    <col min="8" max="8" width="3.85546875" style="73" customWidth="1"/>
    <col min="9" max="9" width="3.7109375" style="73" customWidth="1"/>
    <col min="10" max="10" width="1.85546875" style="73" customWidth="1"/>
    <col min="11" max="11" width="2" style="73" customWidth="1"/>
    <col min="12" max="12" width="5.42578125" style="73" customWidth="1"/>
    <col min="13" max="14" width="5.7109375" style="73" customWidth="1"/>
    <col min="15" max="15" width="4.28515625" style="73" customWidth="1"/>
    <col min="16" max="16" width="7.42578125" style="73" customWidth="1"/>
    <col min="17" max="17" width="5.7109375" style="73" customWidth="1"/>
    <col min="18" max="18" width="2.85546875" style="73" customWidth="1"/>
    <col min="19" max="19" width="3.42578125" style="73" customWidth="1"/>
    <col min="20" max="20" width="6.7109375" style="73" customWidth="1"/>
    <col min="21" max="21" width="9.5703125" style="73" customWidth="1"/>
    <col min="22" max="22" width="12.85546875" style="73" customWidth="1"/>
    <col min="23" max="23" width="7" style="73" customWidth="1"/>
    <col min="24" max="24" width="10.85546875" style="73" customWidth="1"/>
    <col min="25" max="25" width="10.28515625" style="73" customWidth="1"/>
    <col min="26" max="26" width="13.7109375" style="73" customWidth="1"/>
    <col min="27" max="27" width="6.28515625" style="73" customWidth="1"/>
    <col min="28" max="28" width="7.140625" style="73" customWidth="1"/>
    <col min="29" max="29" width="5.7109375" style="73" customWidth="1"/>
    <col min="30" max="30" width="8.5703125" style="73" hidden="1" customWidth="1"/>
    <col min="31" max="34" width="5.7109375" style="73" hidden="1" customWidth="1"/>
    <col min="35" max="16384" width="9.140625" style="73" hidden="1"/>
  </cols>
  <sheetData>
    <row r="1" spans="2:30" ht="33.75" customHeight="1">
      <c r="C1" s="249" t="s">
        <v>15</v>
      </c>
    </row>
    <row r="2" spans="2:30" ht="24" customHeight="1">
      <c r="B2" s="147" t="s">
        <v>289</v>
      </c>
      <c r="N2" s="399">
        <v>1</v>
      </c>
      <c r="O2" s="400"/>
      <c r="S2" s="102" t="s">
        <v>290</v>
      </c>
    </row>
    <row r="3" spans="2:30" ht="24" customHeight="1">
      <c r="B3" s="102" t="s">
        <v>290</v>
      </c>
      <c r="G3" s="102"/>
      <c r="N3" s="149"/>
      <c r="O3" s="149"/>
    </row>
    <row r="4" spans="2:30" ht="15.75" customHeight="1"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6" t="s">
        <v>227</v>
      </c>
      <c r="O4" s="150" t="s">
        <v>291</v>
      </c>
    </row>
    <row r="5" spans="2:30" ht="15" customHeight="1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6"/>
    </row>
    <row r="6" spans="2:30" ht="15" customHeight="1"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  <c r="S6" s="144"/>
      <c r="T6" s="144"/>
      <c r="U6" s="144"/>
      <c r="V6" s="144"/>
      <c r="W6" s="144"/>
      <c r="X6" s="144"/>
      <c r="Y6" s="144"/>
      <c r="Z6" s="144"/>
      <c r="AA6" s="144"/>
    </row>
    <row r="7" spans="2:30" ht="15" customHeight="1"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  <c r="S7" s="124"/>
      <c r="T7" s="124"/>
      <c r="U7" s="124"/>
      <c r="V7" s="124"/>
      <c r="W7" s="124"/>
      <c r="X7" s="124"/>
      <c r="Y7" s="124"/>
      <c r="Z7" s="124"/>
      <c r="AA7" s="144"/>
    </row>
    <row r="8" spans="2:30" ht="15" customHeight="1">
      <c r="B8" s="105"/>
      <c r="C8" s="105"/>
      <c r="D8" s="105"/>
      <c r="E8" s="105"/>
      <c r="F8" s="105"/>
      <c r="G8" s="105"/>
      <c r="H8" s="112"/>
      <c r="I8" s="112"/>
      <c r="J8" s="112"/>
      <c r="K8" s="112"/>
      <c r="L8" s="112"/>
      <c r="M8" s="112"/>
      <c r="S8" s="125"/>
      <c r="U8" s="145"/>
      <c r="V8" s="125"/>
      <c r="W8" s="125"/>
      <c r="X8" s="125"/>
      <c r="Y8" s="125"/>
      <c r="Z8" s="125"/>
      <c r="AA8" s="144"/>
    </row>
    <row r="9" spans="2:30" ht="15" customHeight="1">
      <c r="B9" s="105"/>
      <c r="C9" s="105"/>
      <c r="D9" s="105"/>
      <c r="E9" s="105"/>
      <c r="F9" s="105"/>
      <c r="G9" s="105"/>
      <c r="H9" s="112"/>
      <c r="I9" s="112"/>
      <c r="J9" s="112"/>
      <c r="K9" s="112"/>
      <c r="L9" s="112"/>
      <c r="M9" s="112"/>
      <c r="S9" s="124"/>
      <c r="AA9" s="144"/>
    </row>
    <row r="10" spans="2:30" ht="19.5" customHeight="1">
      <c r="B10" s="105"/>
      <c r="C10" s="105"/>
      <c r="D10" s="105"/>
      <c r="E10" s="105"/>
      <c r="F10" s="105"/>
      <c r="G10" s="105"/>
      <c r="H10" s="143" t="str">
        <f>'1'!D14</f>
        <v>સુરત</v>
      </c>
      <c r="I10" s="105"/>
      <c r="J10" s="105"/>
      <c r="K10" s="105"/>
      <c r="L10" s="105"/>
      <c r="M10" s="106"/>
      <c r="S10" s="124"/>
      <c r="T10" s="416" t="s">
        <v>298</v>
      </c>
      <c r="U10" s="416"/>
      <c r="V10" s="416"/>
      <c r="W10" s="416"/>
      <c r="X10" s="416"/>
      <c r="Y10" s="416"/>
      <c r="Z10" s="416"/>
      <c r="AA10" s="416"/>
    </row>
    <row r="11" spans="2:30" ht="20.25" customHeight="1"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6"/>
      <c r="S11" s="124"/>
      <c r="T11" s="114" t="s">
        <v>275</v>
      </c>
      <c r="U11" s="61"/>
      <c r="V11" s="115" t="str">
        <f>VLOOKUP($N$2,'C2'!$B$17:$BC$116,2)</f>
        <v>રાઠોડ જય શંકરભાઇ</v>
      </c>
      <c r="W11" s="115"/>
      <c r="X11" s="115"/>
      <c r="Y11" s="115"/>
      <c r="Z11" s="115"/>
      <c r="AA11" s="169"/>
    </row>
    <row r="12" spans="2:30" ht="15" customHeight="1"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6"/>
      <c r="S12" s="124"/>
      <c r="T12" s="61"/>
      <c r="U12" s="61"/>
      <c r="V12" s="61"/>
      <c r="W12" s="61"/>
      <c r="X12" s="61"/>
      <c r="Y12" s="61"/>
      <c r="Z12" s="61"/>
      <c r="AA12" s="144"/>
    </row>
    <row r="13" spans="2:30" ht="15" customHeight="1"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6"/>
      <c r="S13" s="124"/>
      <c r="T13" s="113" t="s">
        <v>5</v>
      </c>
      <c r="U13" s="154" t="str">
        <f>'1'!D8</f>
        <v>#</v>
      </c>
      <c r="V13" s="113" t="s">
        <v>6</v>
      </c>
      <c r="W13" s="154" t="str">
        <f>'1'!D9</f>
        <v>V</v>
      </c>
      <c r="X13" s="61"/>
      <c r="Y13" s="61"/>
      <c r="Z13" s="113" t="s">
        <v>288</v>
      </c>
      <c r="AA13" s="170">
        <f>N2</f>
        <v>1</v>
      </c>
    </row>
    <row r="14" spans="2:30" ht="15" customHeight="1"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6"/>
      <c r="S14" s="124"/>
      <c r="T14" s="125"/>
      <c r="U14" s="125"/>
      <c r="V14" s="125"/>
      <c r="W14" s="125"/>
      <c r="X14" s="125"/>
      <c r="Y14" s="125"/>
      <c r="Z14" s="125"/>
      <c r="AA14" s="144"/>
    </row>
    <row r="15" spans="2:30" ht="18.75" customHeight="1"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6"/>
      <c r="S15" s="124"/>
      <c r="T15" s="402" t="s">
        <v>16</v>
      </c>
      <c r="U15" s="404" t="s">
        <v>251</v>
      </c>
      <c r="V15" s="405"/>
      <c r="W15" s="402" t="s">
        <v>154</v>
      </c>
      <c r="X15" s="402" t="s">
        <v>276</v>
      </c>
      <c r="Y15" s="402" t="s">
        <v>277</v>
      </c>
      <c r="Z15" s="404" t="s">
        <v>278</v>
      </c>
      <c r="AA15" s="405"/>
    </row>
    <row r="16" spans="2:30" ht="18" customHeight="1"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6"/>
      <c r="S16" s="124"/>
      <c r="T16" s="403"/>
      <c r="U16" s="406"/>
      <c r="V16" s="407"/>
      <c r="W16" s="403"/>
      <c r="X16" s="403"/>
      <c r="Y16" s="403"/>
      <c r="Z16" s="406"/>
      <c r="AA16" s="407"/>
      <c r="AD16" s="107"/>
    </row>
    <row r="17" spans="2:30" ht="15" customHeight="1"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6"/>
      <c r="S17" s="124"/>
      <c r="T17" s="417" t="s">
        <v>249</v>
      </c>
      <c r="U17" s="419" t="s">
        <v>206</v>
      </c>
      <c r="V17" s="420"/>
      <c r="W17" s="412">
        <v>100</v>
      </c>
      <c r="X17" s="414">
        <f>VLOOKUP($N$2,'C2'!$B$17:$BC$116,45)</f>
        <v>60</v>
      </c>
      <c r="Y17" s="414" t="str">
        <f>VLOOKUP($N$2,'C2'!$B$17:$BC$116,46)</f>
        <v>C</v>
      </c>
      <c r="Z17" s="408"/>
      <c r="AA17" s="409"/>
      <c r="AD17" s="171"/>
    </row>
    <row r="18" spans="2:30" ht="15" customHeight="1"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6"/>
      <c r="S18" s="124"/>
      <c r="T18" s="418"/>
      <c r="U18" s="421"/>
      <c r="V18" s="422"/>
      <c r="W18" s="413"/>
      <c r="X18" s="415"/>
      <c r="Y18" s="415"/>
      <c r="Z18" s="410"/>
      <c r="AA18" s="411"/>
    </row>
    <row r="19" spans="2:30" ht="15" customHeight="1"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6"/>
      <c r="S19" s="124"/>
      <c r="T19" s="417" t="s">
        <v>279</v>
      </c>
      <c r="U19" s="419" t="s">
        <v>149</v>
      </c>
      <c r="V19" s="420"/>
      <c r="W19" s="412">
        <v>100</v>
      </c>
      <c r="X19" s="414">
        <f>VLOOKUP($N$2,'C2'!$B$17:$BC$116,47)</f>
        <v>64</v>
      </c>
      <c r="Y19" s="414" t="str">
        <f>VLOOKUP($N$2,'C2'!$B$17:$BC$116,48)</f>
        <v>C</v>
      </c>
      <c r="Z19" s="408"/>
      <c r="AA19" s="409"/>
    </row>
    <row r="20" spans="2:30" ht="15" customHeight="1"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6"/>
      <c r="S20" s="124"/>
      <c r="T20" s="418"/>
      <c r="U20" s="421"/>
      <c r="V20" s="422"/>
      <c r="W20" s="413"/>
      <c r="X20" s="415"/>
      <c r="Y20" s="415"/>
      <c r="Z20" s="410"/>
      <c r="AA20" s="411"/>
    </row>
    <row r="21" spans="2:30" ht="15" customHeight="1"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6"/>
      <c r="S21" s="124"/>
      <c r="T21" s="417" t="s">
        <v>280</v>
      </c>
      <c r="U21" s="419" t="s">
        <v>329</v>
      </c>
      <c r="V21" s="420"/>
      <c r="W21" s="412">
        <v>100</v>
      </c>
      <c r="X21" s="414">
        <f>VLOOKUP($N$2,'C2'!$B$17:$BC$116,49)</f>
        <v>66</v>
      </c>
      <c r="Y21" s="414" t="str">
        <f>VLOOKUP($N$2,'C2'!$B$17:$BC$116,50)</f>
        <v>B</v>
      </c>
      <c r="Z21" s="408"/>
      <c r="AA21" s="409"/>
    </row>
    <row r="22" spans="2:30" s="124" customFormat="1" ht="15" customHeight="1">
      <c r="B22" s="119"/>
      <c r="C22" s="120" t="s">
        <v>5</v>
      </c>
      <c r="D22" s="121"/>
      <c r="E22" s="122" t="str">
        <f>'1'!D8</f>
        <v>#</v>
      </c>
      <c r="F22" s="123"/>
      <c r="J22" s="120" t="s">
        <v>6</v>
      </c>
      <c r="K22" s="395" t="str">
        <f>'1'!D9</f>
        <v>V</v>
      </c>
      <c r="L22" s="395"/>
      <c r="M22" s="125"/>
      <c r="T22" s="418"/>
      <c r="U22" s="421"/>
      <c r="V22" s="422"/>
      <c r="W22" s="413"/>
      <c r="X22" s="415"/>
      <c r="Y22" s="415"/>
      <c r="Z22" s="410"/>
      <c r="AA22" s="411"/>
    </row>
    <row r="23" spans="2:30" s="124" customFormat="1" ht="15" customHeight="1"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26"/>
      <c r="T23" s="417" t="s">
        <v>281</v>
      </c>
      <c r="U23" s="419" t="s">
        <v>282</v>
      </c>
      <c r="V23" s="420"/>
      <c r="W23" s="412">
        <v>100</v>
      </c>
      <c r="X23" s="414">
        <f>VLOOKUP($N$2,'C2'!$B$17:$BC$116,51)</f>
        <v>86</v>
      </c>
      <c r="Y23" s="414" t="str">
        <f>VLOOKUP($N$2,'C2'!$B$17:$BC$116,52)</f>
        <v>A</v>
      </c>
      <c r="Z23" s="408"/>
      <c r="AA23" s="409"/>
    </row>
    <row r="24" spans="2:30" s="124" customFormat="1" ht="15.75" customHeight="1">
      <c r="B24" s="125"/>
      <c r="C24" s="123"/>
      <c r="D24" s="127"/>
      <c r="E24" s="128" t="s">
        <v>266</v>
      </c>
      <c r="F24" s="395" t="str">
        <f>'1'!D13</f>
        <v>Z)!(&lt;Z)</v>
      </c>
      <c r="G24" s="395"/>
      <c r="H24" s="395"/>
      <c r="I24" s="129"/>
      <c r="J24" s="129"/>
      <c r="K24" s="129"/>
      <c r="L24" s="129"/>
      <c r="M24" s="126"/>
      <c r="T24" s="418"/>
      <c r="U24" s="421"/>
      <c r="V24" s="422"/>
      <c r="W24" s="413"/>
      <c r="X24" s="415"/>
      <c r="Y24" s="415"/>
      <c r="Z24" s="410"/>
      <c r="AA24" s="411"/>
    </row>
    <row r="25" spans="2:30" s="124" customFormat="1" ht="15.75" customHeight="1">
      <c r="B25" s="125"/>
      <c r="C25" s="123"/>
      <c r="D25" s="130"/>
      <c r="E25" s="129"/>
      <c r="F25" s="129"/>
      <c r="G25" s="129"/>
      <c r="H25" s="129"/>
      <c r="I25" s="129"/>
      <c r="J25" s="129"/>
      <c r="K25" s="129"/>
      <c r="L25" s="129"/>
      <c r="M25" s="126"/>
      <c r="T25" s="408" t="s">
        <v>154</v>
      </c>
      <c r="U25" s="423"/>
      <c r="V25" s="409"/>
      <c r="W25" s="412">
        <v>400</v>
      </c>
      <c r="X25" s="414">
        <f>VLOOKUP($N$2,'C2'!$B$17:$BC$116,53)</f>
        <v>276</v>
      </c>
      <c r="Y25" s="414" t="str">
        <f>VLOOKUP($N$2,'C2'!$B$17:$BC$116,54)</f>
        <v>B</v>
      </c>
      <c r="Z25" s="408"/>
      <c r="AA25" s="409"/>
    </row>
    <row r="26" spans="2:30" s="124" customFormat="1" ht="20.100000000000001" customHeight="1">
      <c r="B26" s="125"/>
      <c r="C26" s="123" t="s">
        <v>267</v>
      </c>
      <c r="D26" s="130" t="s">
        <v>268</v>
      </c>
      <c r="E26" s="131" t="str">
        <f>'1'!D3</f>
        <v>શ્રી ઓવિયાણ પ્રાથમિક શાળા</v>
      </c>
      <c r="F26" s="132"/>
      <c r="G26" s="132"/>
      <c r="H26" s="132"/>
      <c r="I26" s="132"/>
      <c r="J26" s="132"/>
      <c r="K26" s="132"/>
      <c r="L26" s="132"/>
      <c r="M26" s="133"/>
      <c r="N26" s="134"/>
      <c r="T26" s="410"/>
      <c r="U26" s="424"/>
      <c r="V26" s="411"/>
      <c r="W26" s="413"/>
      <c r="X26" s="415"/>
      <c r="Y26" s="415"/>
      <c r="Z26" s="410"/>
      <c r="AA26" s="411"/>
    </row>
    <row r="27" spans="2:30" s="124" customFormat="1" ht="20.100000000000001" customHeight="1">
      <c r="B27" s="125"/>
      <c r="C27" s="123"/>
      <c r="D27" s="130"/>
      <c r="E27" s="129"/>
      <c r="F27" s="129"/>
      <c r="G27" s="129"/>
      <c r="H27" s="129"/>
      <c r="I27" s="129"/>
      <c r="J27" s="129"/>
      <c r="K27" s="129"/>
      <c r="L27" s="129"/>
      <c r="M27" s="126"/>
      <c r="T27" s="425" t="s">
        <v>222</v>
      </c>
      <c r="U27" s="425"/>
      <c r="V27" s="425"/>
      <c r="W27" s="425"/>
      <c r="X27" s="426" t="str">
        <f>VLOOKUP($N$2,'C2'!$B$17:$BC$116,54)</f>
        <v>B</v>
      </c>
      <c r="Y27" s="426"/>
      <c r="Z27" s="394"/>
      <c r="AA27" s="394"/>
    </row>
    <row r="28" spans="2:30" s="124" customFormat="1" ht="20.100000000000001" customHeight="1">
      <c r="B28" s="125"/>
      <c r="C28" s="123" t="s">
        <v>269</v>
      </c>
      <c r="D28" s="130" t="s">
        <v>268</v>
      </c>
      <c r="E28" s="131" t="str">
        <f>'1'!D5</f>
        <v>કામરેજ</v>
      </c>
      <c r="F28" s="132"/>
      <c r="G28" s="132"/>
      <c r="H28" s="132"/>
      <c r="I28" s="132"/>
      <c r="J28" s="132"/>
      <c r="K28" s="132"/>
      <c r="L28" s="132"/>
      <c r="M28" s="133"/>
      <c r="N28" s="134"/>
      <c r="T28" s="425"/>
      <c r="U28" s="425"/>
      <c r="V28" s="425"/>
      <c r="W28" s="425"/>
      <c r="X28" s="426"/>
      <c r="Y28" s="426"/>
      <c r="Z28" s="394"/>
      <c r="AA28" s="394"/>
    </row>
    <row r="29" spans="2:30" s="124" customFormat="1" ht="20.100000000000001" customHeight="1">
      <c r="B29" s="125"/>
      <c r="C29" s="123"/>
      <c r="D29" s="130"/>
      <c r="E29" s="129"/>
      <c r="F29" s="129"/>
      <c r="G29" s="129"/>
      <c r="H29" s="129"/>
      <c r="I29" s="129"/>
      <c r="J29" s="129"/>
      <c r="K29" s="129"/>
      <c r="L29" s="129"/>
      <c r="M29" s="126"/>
    </row>
    <row r="30" spans="2:30" s="124" customFormat="1" ht="20.100000000000001" customHeight="1">
      <c r="B30" s="125"/>
      <c r="C30" s="135" t="s">
        <v>286</v>
      </c>
      <c r="D30" s="130" t="s">
        <v>268</v>
      </c>
      <c r="E30" s="131" t="str">
        <f>'1'!D6</f>
        <v>સુરત</v>
      </c>
      <c r="F30" s="132"/>
      <c r="G30" s="132"/>
      <c r="H30" s="132"/>
      <c r="I30" s="132"/>
      <c r="J30" s="132"/>
      <c r="K30" s="132"/>
      <c r="L30" s="132"/>
      <c r="M30" s="133"/>
      <c r="N30" s="134"/>
    </row>
    <row r="31" spans="2:30" s="124" customFormat="1" ht="20.100000000000001" customHeight="1">
      <c r="B31" s="125"/>
      <c r="C31" s="123"/>
      <c r="D31" s="130"/>
      <c r="E31" s="129"/>
      <c r="F31" s="129"/>
      <c r="G31" s="129"/>
      <c r="H31" s="129"/>
      <c r="I31" s="129"/>
      <c r="J31" s="129"/>
      <c r="K31" s="129"/>
      <c r="L31" s="129"/>
      <c r="M31" s="126"/>
      <c r="T31" s="113" t="s">
        <v>283</v>
      </c>
      <c r="U31" s="115" t="str">
        <f>'1'!D15</f>
        <v>ઓવિયાણ</v>
      </c>
      <c r="V31" s="115"/>
      <c r="W31" s="117"/>
      <c r="X31" s="61"/>
      <c r="Y31" s="113" t="s">
        <v>285</v>
      </c>
      <c r="Z31" s="134"/>
      <c r="AA31" s="134"/>
    </row>
    <row r="32" spans="2:30" s="124" customFormat="1" ht="20.100000000000001" customHeight="1">
      <c r="B32" s="125"/>
      <c r="C32" s="123" t="s">
        <v>270</v>
      </c>
      <c r="D32" s="130" t="s">
        <v>268</v>
      </c>
      <c r="E32" s="132" t="str">
        <f>VLOOKUP($N$2,'C2'!$B$17:$BC$116,2)</f>
        <v>રાઠોડ જય શંકરભાઇ</v>
      </c>
      <c r="F32" s="132"/>
      <c r="G32" s="132"/>
      <c r="H32" s="132"/>
      <c r="I32" s="132"/>
      <c r="J32" s="132"/>
      <c r="K32" s="132"/>
      <c r="L32" s="132"/>
      <c r="M32" s="133"/>
      <c r="N32" s="134"/>
    </row>
    <row r="33" spans="2:27" s="124" customFormat="1" ht="20.100000000000001" customHeight="1">
      <c r="B33" s="125"/>
      <c r="C33" s="123"/>
      <c r="D33" s="130"/>
      <c r="E33" s="136"/>
      <c r="F33" s="136"/>
      <c r="G33" s="136"/>
      <c r="H33" s="129"/>
      <c r="I33" s="129"/>
      <c r="J33" s="129"/>
      <c r="K33" s="129"/>
      <c r="L33" s="129"/>
      <c r="M33" s="126"/>
      <c r="T33" s="113" t="s">
        <v>284</v>
      </c>
      <c r="U33" s="115" t="str">
        <f>'1'!D10</f>
        <v>!(í)$íZ)Z)</v>
      </c>
      <c r="V33" s="115"/>
      <c r="W33" s="279"/>
      <c r="X33" s="171"/>
      <c r="Y33" s="171"/>
      <c r="Z33" s="118"/>
      <c r="AA33" s="118"/>
    </row>
    <row r="34" spans="2:27" s="124" customFormat="1" ht="20.100000000000001" customHeight="1">
      <c r="B34" s="125"/>
      <c r="C34" s="123" t="s">
        <v>271</v>
      </c>
      <c r="D34" s="130" t="s">
        <v>268</v>
      </c>
      <c r="E34" s="137" t="s">
        <v>1</v>
      </c>
      <c r="F34" s="155" t="str">
        <f>VLOOKUP($N$2,'C2'!$B$17:$BC$116,41)</f>
        <v>ઓવિયાણ</v>
      </c>
      <c r="G34" s="132"/>
      <c r="H34" s="132"/>
      <c r="I34" s="134"/>
      <c r="J34" s="137" t="s">
        <v>2</v>
      </c>
      <c r="K34" s="155" t="str">
        <f>VLOOKUP($N$2,'C2'!$B$17:$BC$116,42)</f>
        <v>કામરેજ</v>
      </c>
      <c r="L34" s="132"/>
      <c r="M34" s="133"/>
      <c r="N34" s="134"/>
    </row>
    <row r="35" spans="2:27" s="124" customFormat="1" ht="20.100000000000001" customHeight="1">
      <c r="B35" s="125"/>
      <c r="C35" s="123"/>
      <c r="D35" s="130"/>
      <c r="E35" s="138" t="s">
        <v>3</v>
      </c>
      <c r="F35" s="156" t="str">
        <f>VLOOKUP($N$2,'C2'!$B$17:$BC$116,43)</f>
        <v>સુરત</v>
      </c>
      <c r="G35" s="139"/>
      <c r="H35" s="140"/>
      <c r="I35" s="140"/>
      <c r="J35" s="140"/>
      <c r="K35" s="140"/>
      <c r="L35" s="139"/>
      <c r="M35" s="141"/>
      <c r="N35" s="142"/>
      <c r="W35" s="118"/>
      <c r="X35" s="118"/>
      <c r="Z35" s="129"/>
    </row>
    <row r="36" spans="2:27" s="124" customFormat="1" ht="20.100000000000001" customHeight="1">
      <c r="B36" s="125"/>
      <c r="C36" s="123"/>
      <c r="D36" s="130"/>
      <c r="E36" s="129"/>
      <c r="F36" s="129"/>
      <c r="G36" s="129"/>
      <c r="H36" s="129"/>
      <c r="I36" s="129"/>
      <c r="J36" s="129"/>
      <c r="K36" s="129"/>
      <c r="L36" s="129"/>
      <c r="M36" s="126"/>
      <c r="W36" s="280"/>
      <c r="X36" s="281"/>
      <c r="Y36" s="281"/>
      <c r="Z36" s="118"/>
      <c r="AA36" s="118"/>
    </row>
    <row r="37" spans="2:27" s="124" customFormat="1" ht="20.100000000000001" customHeight="1">
      <c r="B37" s="125"/>
      <c r="C37" s="392" t="s">
        <v>287</v>
      </c>
      <c r="D37" s="130" t="s">
        <v>268</v>
      </c>
      <c r="E37" s="155" t="str">
        <f>VLOOKUP($N$2,'C2'!$B$17:$BC$116,39)</f>
        <v xml:space="preserve">રાઠોડ શંકરભાઇ </v>
      </c>
      <c r="F37" s="132"/>
      <c r="G37" s="132"/>
      <c r="H37" s="132"/>
      <c r="I37" s="132"/>
      <c r="J37" s="132"/>
      <c r="K37" s="132"/>
      <c r="L37" s="132"/>
      <c r="M37" s="133"/>
      <c r="N37" s="134"/>
      <c r="U37" s="61"/>
      <c r="V37" s="118"/>
      <c r="W37" s="118"/>
      <c r="X37" s="146"/>
      <c r="Y37" s="146"/>
      <c r="Z37" s="129"/>
    </row>
    <row r="38" spans="2:27" s="124" customFormat="1" ht="20.100000000000001" customHeight="1">
      <c r="B38" s="125"/>
      <c r="C38" s="392"/>
      <c r="D38" s="130"/>
      <c r="E38" s="129"/>
      <c r="F38" s="129"/>
      <c r="G38" s="129"/>
      <c r="H38" s="129"/>
      <c r="I38" s="129"/>
      <c r="J38" s="129"/>
      <c r="K38" s="129"/>
      <c r="L38" s="129"/>
      <c r="M38" s="126"/>
    </row>
    <row r="39" spans="2:27" s="124" customFormat="1" ht="20.100000000000001" customHeight="1">
      <c r="B39" s="125"/>
      <c r="C39" s="116" t="s">
        <v>22</v>
      </c>
      <c r="D39" s="130" t="s">
        <v>268</v>
      </c>
      <c r="E39" s="155" t="str">
        <f>VLOOKUP($N$2,'C2'!$B$17:$BC$116,40)</f>
        <v>રાઠોડ મનિષાબેન શંકરભાઇ</v>
      </c>
      <c r="F39" s="132"/>
      <c r="G39" s="132"/>
      <c r="H39" s="132"/>
      <c r="I39" s="132"/>
      <c r="J39" s="132"/>
      <c r="K39" s="132"/>
      <c r="L39" s="132"/>
      <c r="M39" s="133"/>
      <c r="N39" s="134"/>
    </row>
    <row r="40" spans="2:27" s="124" customFormat="1" ht="20.100000000000001" customHeight="1">
      <c r="B40" s="125"/>
      <c r="C40" s="116"/>
      <c r="D40" s="130"/>
      <c r="E40" s="129"/>
      <c r="F40" s="129"/>
      <c r="G40" s="129"/>
      <c r="H40" s="129"/>
      <c r="I40" s="129"/>
      <c r="J40" s="129"/>
      <c r="K40" s="129"/>
      <c r="L40" s="129"/>
      <c r="M40" s="126"/>
      <c r="N40" s="125"/>
      <c r="W40" s="117"/>
      <c r="X40" s="61"/>
      <c r="Y40" s="61"/>
      <c r="Z40" s="125"/>
    </row>
    <row r="41" spans="2:27" s="124" customFormat="1" ht="20.100000000000001" customHeight="1">
      <c r="B41" s="125"/>
      <c r="C41" s="123" t="s">
        <v>272</v>
      </c>
      <c r="D41" s="130" t="s">
        <v>268</v>
      </c>
      <c r="E41" s="157">
        <f>VLOOKUP($N$2,'C2'!$B$17:$BC$116,3)</f>
        <v>0</v>
      </c>
      <c r="G41" s="129"/>
      <c r="H41" s="128" t="s">
        <v>273</v>
      </c>
      <c r="I41" s="393">
        <f>VLOOKUP($N$2,'C2'!$B$17:$BC$116,4)</f>
        <v>0</v>
      </c>
      <c r="J41" s="393"/>
      <c r="K41" s="393"/>
      <c r="L41" s="393"/>
      <c r="M41" s="393"/>
      <c r="N41" s="132"/>
    </row>
    <row r="42" spans="2:27" s="124" customFormat="1" ht="20.100000000000001" customHeight="1">
      <c r="B42" s="125"/>
      <c r="C42" s="123"/>
      <c r="D42" s="130"/>
      <c r="E42" s="129"/>
      <c r="F42" s="129"/>
      <c r="G42" s="129"/>
      <c r="H42" s="129"/>
      <c r="I42" s="129"/>
      <c r="J42" s="129"/>
      <c r="K42" s="129"/>
      <c r="L42" s="129"/>
      <c r="M42" s="126"/>
    </row>
    <row r="43" spans="2:27" s="124" customFormat="1" ht="22.5" customHeight="1">
      <c r="B43" s="125"/>
      <c r="C43" s="123" t="s">
        <v>274</v>
      </c>
      <c r="D43" s="130" t="s">
        <v>268</v>
      </c>
      <c r="E43" s="158" t="str">
        <f>VLOOKUP($N$2,'C2'!$B$17:$BC$116,44)</f>
        <v>-</v>
      </c>
      <c r="F43" s="132"/>
      <c r="G43" s="129"/>
      <c r="H43" s="129"/>
      <c r="I43" s="129"/>
      <c r="J43" s="129"/>
      <c r="K43" s="129"/>
      <c r="L43" s="129"/>
      <c r="M43" s="126"/>
    </row>
    <row r="44" spans="2:27" s="124" customFormat="1" ht="15" customHeight="1">
      <c r="B44" s="125"/>
      <c r="C44" s="123"/>
      <c r="D44" s="130"/>
      <c r="E44" s="129"/>
      <c r="F44" s="129"/>
      <c r="G44" s="129"/>
      <c r="H44" s="129"/>
      <c r="I44" s="129"/>
      <c r="J44" s="129"/>
      <c r="K44" s="129"/>
      <c r="L44" s="129"/>
      <c r="M44" s="126"/>
    </row>
    <row r="45" spans="2:27" s="196" customFormat="1" ht="5.25" customHeight="1">
      <c r="B45" s="193"/>
      <c r="C45" s="194"/>
      <c r="D45" s="195"/>
      <c r="E45" s="193"/>
      <c r="F45" s="193"/>
      <c r="G45" s="193"/>
      <c r="H45" s="193"/>
      <c r="I45" s="193"/>
      <c r="J45" s="193"/>
      <c r="K45" s="193"/>
      <c r="L45" s="193"/>
      <c r="M45" s="193"/>
    </row>
    <row r="46" spans="2:27" s="209" customFormat="1" ht="11.25" customHeight="1">
      <c r="B46" s="204" t="s">
        <v>310</v>
      </c>
      <c r="C46" s="206"/>
      <c r="D46" s="207"/>
      <c r="E46" s="208"/>
      <c r="F46" s="208"/>
      <c r="G46" s="208"/>
      <c r="H46" s="208"/>
      <c r="I46" s="205" t="s">
        <v>334</v>
      </c>
      <c r="L46" s="208"/>
      <c r="M46" s="208"/>
      <c r="R46" s="204" t="s">
        <v>310</v>
      </c>
      <c r="Y46" s="205" t="s">
        <v>334</v>
      </c>
    </row>
    <row r="47" spans="2:27">
      <c r="B47" s="107"/>
      <c r="C47" s="109"/>
      <c r="D47" s="110"/>
      <c r="E47" s="107"/>
      <c r="F47" s="107"/>
      <c r="G47" s="107"/>
      <c r="H47" s="107"/>
      <c r="I47" s="107"/>
      <c r="J47" s="107"/>
      <c r="K47" s="107"/>
      <c r="L47" s="107"/>
      <c r="M47" s="107"/>
    </row>
    <row r="48" spans="2:27"/>
    <row r="49" spans="2:2" ht="15.75" hidden="1">
      <c r="B49" s="102"/>
    </row>
  </sheetData>
  <protectedRanges>
    <protectedRange sqref="N2 C1" name="Range1"/>
  </protectedRanges>
  <mergeCells count="44">
    <mergeCell ref="Z27:AA28"/>
    <mergeCell ref="U19:V20"/>
    <mergeCell ref="U21:V22"/>
    <mergeCell ref="U23:V24"/>
    <mergeCell ref="W23:W24"/>
    <mergeCell ref="X23:X24"/>
    <mergeCell ref="Y23:Y24"/>
    <mergeCell ref="W25:W26"/>
    <mergeCell ref="X25:X26"/>
    <mergeCell ref="Y25:Y26"/>
    <mergeCell ref="Z25:AA26"/>
    <mergeCell ref="Y21:Y22"/>
    <mergeCell ref="T25:V26"/>
    <mergeCell ref="T27:W28"/>
    <mergeCell ref="X27:Y28"/>
    <mergeCell ref="T21:T22"/>
    <mergeCell ref="F24:H24"/>
    <mergeCell ref="C37:C38"/>
    <mergeCell ref="I41:M41"/>
    <mergeCell ref="Z17:AA18"/>
    <mergeCell ref="Z19:AA20"/>
    <mergeCell ref="T19:T20"/>
    <mergeCell ref="W19:W20"/>
    <mergeCell ref="X19:X20"/>
    <mergeCell ref="Y19:Y20"/>
    <mergeCell ref="T17:T18"/>
    <mergeCell ref="W17:W18"/>
    <mergeCell ref="U17:V18"/>
    <mergeCell ref="X17:X18"/>
    <mergeCell ref="Y17:Y18"/>
    <mergeCell ref="Z21:AA22"/>
    <mergeCell ref="K22:L22"/>
    <mergeCell ref="N2:O2"/>
    <mergeCell ref="T15:T16"/>
    <mergeCell ref="Z23:AA24"/>
    <mergeCell ref="W21:W22"/>
    <mergeCell ref="X21:X22"/>
    <mergeCell ref="T10:AA10"/>
    <mergeCell ref="Z15:AA16"/>
    <mergeCell ref="W15:W16"/>
    <mergeCell ref="X15:X16"/>
    <mergeCell ref="Y15:Y16"/>
    <mergeCell ref="U15:V16"/>
    <mergeCell ref="T23:T24"/>
  </mergeCells>
  <dataValidations disablePrompts="1" count="1">
    <dataValidation type="whole" allowBlank="1" showInputMessage="1" showErrorMessage="1" errorTitle="===========ERROR================" error="માફ કરશો. તમે અયોગ્ય અંક લખ્યો છે. &#10;૧ થી ૧૦૦ ની વચ્ચેની સંખ્યા લખો." sqref="N2:O2">
      <formula1>1</formula1>
      <formula2>100</formula2>
    </dataValidation>
  </dataValidations>
  <hyperlinks>
    <hyperlink ref="C1" location="'0'!B3" tooltip="HOME : CLICK ME" display="HOME"/>
  </hyperlinks>
  <pageMargins left="0.89" right="0.62992125984251968" top="1.08" bottom="0.78740157480314965" header="0.55118110236220474" footer="0.62992125984251968"/>
  <pageSetup paperSize="9" scale="94" orientation="portrait" blackAndWhite="1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4">
    <pageSetUpPr fitToPage="1"/>
  </sheetPr>
  <dimension ref="A1:AJ49"/>
  <sheetViews>
    <sheetView showGridLines="0" showRowColHeaders="0" topLeftCell="A34" zoomScale="85" zoomScaleNormal="85" zoomScaleSheetLayoutView="85" workbookViewId="0">
      <selection activeCell="P46" sqref="P46"/>
    </sheetView>
  </sheetViews>
  <sheetFormatPr defaultColWidth="0" defaultRowHeight="15" zeroHeight="1"/>
  <cols>
    <col min="1" max="1" width="4" style="73" customWidth="1"/>
    <col min="2" max="2" width="7.85546875" style="73" customWidth="1"/>
    <col min="3" max="3" width="13.42578125" style="111" customWidth="1"/>
    <col min="4" max="4" width="1.85546875" style="108" customWidth="1"/>
    <col min="5" max="5" width="8.5703125" style="73" customWidth="1"/>
    <col min="6" max="6" width="9.140625" style="73" customWidth="1"/>
    <col min="7" max="7" width="6.28515625" style="73" customWidth="1"/>
    <col min="8" max="8" width="3.85546875" style="73" customWidth="1"/>
    <col min="9" max="9" width="3.7109375" style="73" customWidth="1"/>
    <col min="10" max="10" width="1.85546875" style="73" customWidth="1"/>
    <col min="11" max="11" width="2" style="73" customWidth="1"/>
    <col min="12" max="12" width="5.42578125" style="73" customWidth="1"/>
    <col min="13" max="14" width="5.7109375" style="73" customWidth="1"/>
    <col min="15" max="15" width="4.28515625" style="73" customWidth="1"/>
    <col min="16" max="16" width="7.42578125" style="73" customWidth="1"/>
    <col min="17" max="17" width="5.7109375" style="73" customWidth="1"/>
    <col min="18" max="18" width="2.85546875" style="73" customWidth="1"/>
    <col min="19" max="19" width="3.42578125" style="73" customWidth="1"/>
    <col min="20" max="20" width="6.7109375" style="73" customWidth="1"/>
    <col min="21" max="21" width="9.5703125" style="73" customWidth="1"/>
    <col min="22" max="22" width="12.85546875" style="73" customWidth="1"/>
    <col min="23" max="23" width="6.42578125" style="73" customWidth="1"/>
    <col min="24" max="25" width="7" style="73" customWidth="1"/>
    <col min="26" max="26" width="7.140625" style="73" customWidth="1"/>
    <col min="27" max="27" width="7.28515625" style="73" customWidth="1"/>
    <col min="28" max="28" width="8.5703125" style="73" customWidth="1"/>
    <col min="29" max="29" width="7.85546875" style="73" customWidth="1"/>
    <col min="30" max="30" width="3.5703125" style="73" customWidth="1"/>
    <col min="31" max="31" width="5.7109375" style="73" customWidth="1"/>
    <col min="32" max="32" width="8.5703125" style="73" hidden="1" customWidth="1"/>
    <col min="33" max="36" width="5.7109375" style="73" hidden="1" customWidth="1"/>
    <col min="37" max="16384" width="9.140625" style="73" hidden="1"/>
  </cols>
  <sheetData>
    <row r="1" spans="2:32" ht="33.75" customHeight="1">
      <c r="C1" s="249" t="s">
        <v>15</v>
      </c>
    </row>
    <row r="2" spans="2:32" ht="24" customHeight="1">
      <c r="B2" s="147" t="s">
        <v>289</v>
      </c>
      <c r="N2" s="399">
        <v>1</v>
      </c>
      <c r="O2" s="400"/>
      <c r="S2" s="102" t="s">
        <v>290</v>
      </c>
    </row>
    <row r="3" spans="2:32" ht="24" customHeight="1">
      <c r="B3" s="102" t="s">
        <v>290</v>
      </c>
      <c r="G3" s="102"/>
      <c r="N3" s="149"/>
      <c r="O3" s="149"/>
    </row>
    <row r="4" spans="2:32" ht="15.75" customHeight="1" thickBot="1"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6" t="s">
        <v>227</v>
      </c>
      <c r="O4" s="150" t="s">
        <v>291</v>
      </c>
    </row>
    <row r="5" spans="2:32" ht="11.25" customHeight="1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6"/>
      <c r="S5" s="180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2"/>
    </row>
    <row r="6" spans="2:32" ht="36" customHeight="1"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  <c r="S6" s="183"/>
      <c r="T6" s="429" t="str">
        <f>'1'!D3</f>
        <v>શ્રી ઓવિયાણ પ્રાથમિક શાળા</v>
      </c>
      <c r="U6" s="429"/>
      <c r="V6" s="429"/>
      <c r="W6" s="429"/>
      <c r="X6" s="429"/>
      <c r="Y6" s="429"/>
      <c r="Z6" s="429"/>
      <c r="AA6" s="429"/>
      <c r="AB6" s="429"/>
      <c r="AC6" s="429"/>
      <c r="AD6" s="184"/>
    </row>
    <row r="7" spans="2:32" ht="23.25" customHeight="1"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  <c r="S7" s="185"/>
      <c r="T7" s="430" t="str">
        <f>CONCATENATE('1'!C4,'1'!E4,'1'!D4,'1'!G4,'1'!E4,'1'!C5,'1'!E5,'1'!D5,'1'!G5,'1'!E5,'1'!C6,'1'!E6,'1'!D6)</f>
        <v>UFD o  ઓવિયાણ4 TF,]SM o કામરેજ4 lHÿ,M o સુરત</v>
      </c>
      <c r="U7" s="430"/>
      <c r="V7" s="430"/>
      <c r="W7" s="430"/>
      <c r="X7" s="430"/>
      <c r="Y7" s="430"/>
      <c r="Z7" s="430"/>
      <c r="AA7" s="430"/>
      <c r="AB7" s="430"/>
      <c r="AC7" s="430"/>
      <c r="AD7" s="184"/>
    </row>
    <row r="8" spans="2:32" ht="26.25" customHeight="1">
      <c r="B8" s="105"/>
      <c r="C8" s="105"/>
      <c r="D8" s="105"/>
      <c r="E8" s="105"/>
      <c r="F8" s="105"/>
      <c r="G8" s="105"/>
      <c r="H8" s="192" t="str">
        <f>'1'!D14</f>
        <v>સુરત</v>
      </c>
      <c r="I8" s="112"/>
      <c r="J8" s="112"/>
      <c r="K8" s="112"/>
      <c r="L8" s="112"/>
      <c r="M8" s="112"/>
      <c r="S8" s="185"/>
      <c r="T8" s="431" t="s">
        <v>298</v>
      </c>
      <c r="U8" s="431"/>
      <c r="V8" s="431"/>
      <c r="W8" s="431"/>
      <c r="X8" s="431"/>
      <c r="Y8" s="431"/>
      <c r="Z8" s="431"/>
      <c r="AA8" s="431"/>
      <c r="AB8" s="431"/>
      <c r="AC8" s="431"/>
      <c r="AD8" s="184"/>
    </row>
    <row r="9" spans="2:32" ht="15" customHeight="1">
      <c r="B9" s="105"/>
      <c r="C9" s="105"/>
      <c r="D9" s="105"/>
      <c r="E9" s="105"/>
      <c r="F9" s="105"/>
      <c r="G9" s="105"/>
      <c r="H9" s="112"/>
      <c r="I9" s="112"/>
      <c r="J9" s="112"/>
      <c r="K9" s="112"/>
      <c r="L9" s="112"/>
      <c r="M9" s="112"/>
      <c r="S9" s="185"/>
      <c r="T9" s="107"/>
      <c r="U9" s="107"/>
      <c r="V9" s="107"/>
      <c r="W9" s="107"/>
      <c r="X9" s="107"/>
      <c r="Y9" s="107"/>
      <c r="Z9" s="107"/>
      <c r="AA9" s="107"/>
      <c r="AB9" s="107"/>
      <c r="AC9" s="186"/>
      <c r="AD9" s="184"/>
    </row>
    <row r="10" spans="2:32" ht="19.5" customHeight="1">
      <c r="B10" s="105"/>
      <c r="C10" s="105"/>
      <c r="D10" s="105"/>
      <c r="E10" s="105"/>
      <c r="F10" s="105"/>
      <c r="G10" s="105"/>
      <c r="I10" s="105"/>
      <c r="J10" s="105"/>
      <c r="K10" s="105"/>
      <c r="L10" s="105"/>
      <c r="M10" s="106"/>
      <c r="S10" s="185"/>
      <c r="T10" s="114" t="s">
        <v>275</v>
      </c>
      <c r="U10" s="187"/>
      <c r="V10" s="115" t="str">
        <f>VLOOKUP($N$2,'C2'!$B$17:$BC$116,2)</f>
        <v>રાઠોડ જય શંકરભાઇ</v>
      </c>
      <c r="W10" s="178"/>
      <c r="X10" s="178"/>
      <c r="Y10" s="178"/>
      <c r="Z10" s="187"/>
      <c r="AA10" s="107"/>
      <c r="AB10" s="113" t="s">
        <v>301</v>
      </c>
      <c r="AC10" s="170">
        <f>VLOOKUP($N$2,'C2'!$B$17:$BC$116,3)</f>
        <v>0</v>
      </c>
      <c r="AD10" s="184"/>
    </row>
    <row r="11" spans="2:32" ht="20.25" customHeight="1"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6"/>
      <c r="S11" s="185"/>
      <c r="T11" s="107"/>
      <c r="U11" s="113" t="s">
        <v>5</v>
      </c>
      <c r="V11" s="154" t="str">
        <f>'1'!D8</f>
        <v>#</v>
      </c>
      <c r="W11" s="113" t="s">
        <v>6</v>
      </c>
      <c r="X11" s="154" t="str">
        <f>'1'!D9</f>
        <v>V</v>
      </c>
      <c r="Y11" s="172"/>
      <c r="Z11" s="117"/>
      <c r="AA11" s="117"/>
      <c r="AB11" s="113" t="s">
        <v>288</v>
      </c>
      <c r="AC11" s="170">
        <f>N2</f>
        <v>1</v>
      </c>
      <c r="AD11" s="184"/>
    </row>
    <row r="12" spans="2:32" ht="7.5" customHeight="1"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6"/>
      <c r="S12" s="185"/>
      <c r="T12" s="117"/>
      <c r="U12" s="117"/>
      <c r="V12" s="117"/>
      <c r="W12" s="117"/>
      <c r="X12" s="117"/>
      <c r="Y12" s="117"/>
      <c r="Z12" s="117"/>
      <c r="AA12" s="117"/>
      <c r="AB12" s="117"/>
      <c r="AC12" s="186"/>
      <c r="AD12" s="184"/>
    </row>
    <row r="13" spans="2:32" ht="21.75" customHeight="1"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6"/>
      <c r="S13" s="185"/>
      <c r="T13" s="435" t="s">
        <v>16</v>
      </c>
      <c r="U13" s="438" t="s">
        <v>251</v>
      </c>
      <c r="V13" s="439"/>
      <c r="W13" s="432" t="s">
        <v>254</v>
      </c>
      <c r="X13" s="432" t="s">
        <v>255</v>
      </c>
      <c r="Y13" s="432" t="s">
        <v>300</v>
      </c>
      <c r="Z13" s="435" t="s">
        <v>276</v>
      </c>
      <c r="AA13" s="435" t="s">
        <v>277</v>
      </c>
      <c r="AB13" s="438" t="s">
        <v>278</v>
      </c>
      <c r="AC13" s="439"/>
      <c r="AD13" s="184"/>
    </row>
    <row r="14" spans="2:32" ht="15" customHeight="1"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6"/>
      <c r="S14" s="185"/>
      <c r="T14" s="436"/>
      <c r="U14" s="440"/>
      <c r="V14" s="441"/>
      <c r="W14" s="433"/>
      <c r="X14" s="433"/>
      <c r="Y14" s="433"/>
      <c r="Z14" s="436"/>
      <c r="AA14" s="436"/>
      <c r="AB14" s="440"/>
      <c r="AC14" s="441"/>
      <c r="AD14" s="184"/>
    </row>
    <row r="15" spans="2:32" ht="18.75" customHeight="1"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6"/>
      <c r="S15" s="185"/>
      <c r="T15" s="436"/>
      <c r="U15" s="440"/>
      <c r="V15" s="441"/>
      <c r="W15" s="434"/>
      <c r="X15" s="434"/>
      <c r="Y15" s="434"/>
      <c r="Z15" s="436"/>
      <c r="AA15" s="436"/>
      <c r="AB15" s="440"/>
      <c r="AC15" s="441"/>
      <c r="AD15" s="184"/>
    </row>
    <row r="16" spans="2:32" ht="18" customHeight="1"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6"/>
      <c r="S16" s="185"/>
      <c r="T16" s="437"/>
      <c r="U16" s="442"/>
      <c r="V16" s="443"/>
      <c r="W16" s="175">
        <v>40</v>
      </c>
      <c r="X16" s="175">
        <v>40</v>
      </c>
      <c r="Y16" s="175">
        <v>20</v>
      </c>
      <c r="Z16" s="437"/>
      <c r="AA16" s="437"/>
      <c r="AB16" s="442"/>
      <c r="AC16" s="443"/>
      <c r="AD16" s="184"/>
      <c r="AF16" s="107"/>
    </row>
    <row r="17" spans="2:32" ht="15" customHeight="1"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6"/>
      <c r="S17" s="185"/>
      <c r="T17" s="417" t="s">
        <v>249</v>
      </c>
      <c r="U17" s="419" t="s">
        <v>206</v>
      </c>
      <c r="V17" s="420"/>
      <c r="W17" s="444">
        <f>VLOOKUP($N$2,'C2'!$B$17:$BC$116,5)</f>
        <v>38</v>
      </c>
      <c r="X17" s="444">
        <f>VLOOKUP($N$2,'C2'!$B$17:$BC$116,6)</f>
        <v>11</v>
      </c>
      <c r="Y17" s="444">
        <f>VLOOKUP($N$2,'C2'!$B$17:$BC$116,7)</f>
        <v>11</v>
      </c>
      <c r="Z17" s="414">
        <f>VLOOKUP($N$2,'C2'!$B$17:$BC$116,45)</f>
        <v>60</v>
      </c>
      <c r="AA17" s="414" t="str">
        <f>VLOOKUP($N$2,'C2'!$B$17:$BC$116,46)</f>
        <v>C</v>
      </c>
      <c r="AB17" s="408"/>
      <c r="AC17" s="409"/>
      <c r="AD17" s="184"/>
      <c r="AF17" s="171"/>
    </row>
    <row r="18" spans="2:32" ht="15" customHeight="1"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6"/>
      <c r="S18" s="185"/>
      <c r="T18" s="418"/>
      <c r="U18" s="421"/>
      <c r="V18" s="422"/>
      <c r="W18" s="445"/>
      <c r="X18" s="445"/>
      <c r="Y18" s="445"/>
      <c r="Z18" s="415"/>
      <c r="AA18" s="415"/>
      <c r="AB18" s="410"/>
      <c r="AC18" s="411"/>
      <c r="AD18" s="184"/>
    </row>
    <row r="19" spans="2:32" ht="15" customHeight="1"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6"/>
      <c r="S19" s="185"/>
      <c r="T19" s="417" t="s">
        <v>279</v>
      </c>
      <c r="U19" s="419" t="s">
        <v>149</v>
      </c>
      <c r="V19" s="420"/>
      <c r="W19" s="444">
        <f>VLOOKUP($N$2,'C2'!$B$17:$BC$116,13)</f>
        <v>40</v>
      </c>
      <c r="X19" s="444">
        <f>VLOOKUP($N$2,'C2'!$B$17:$BC$116,14)</f>
        <v>12</v>
      </c>
      <c r="Y19" s="444">
        <f>VLOOKUP($N$2,'C2'!$B$17:$BC$116,15)</f>
        <v>12</v>
      </c>
      <c r="Z19" s="414">
        <f>VLOOKUP($N$2,'C2'!$B$17:$BC$116,47)</f>
        <v>64</v>
      </c>
      <c r="AA19" s="414" t="str">
        <f>VLOOKUP($N$2,'C2'!$B$17:$BC$116,48)</f>
        <v>C</v>
      </c>
      <c r="AB19" s="408"/>
      <c r="AC19" s="409"/>
      <c r="AD19" s="184"/>
    </row>
    <row r="20" spans="2:32" ht="15" customHeight="1"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6"/>
      <c r="S20" s="185"/>
      <c r="T20" s="418"/>
      <c r="U20" s="421"/>
      <c r="V20" s="422"/>
      <c r="W20" s="445"/>
      <c r="X20" s="445"/>
      <c r="Y20" s="445"/>
      <c r="Z20" s="415"/>
      <c r="AA20" s="415"/>
      <c r="AB20" s="410"/>
      <c r="AC20" s="411"/>
      <c r="AD20" s="184"/>
    </row>
    <row r="21" spans="2:32" ht="15" customHeight="1"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6"/>
      <c r="S21" s="185"/>
      <c r="T21" s="417" t="s">
        <v>280</v>
      </c>
      <c r="U21" s="419" t="s">
        <v>329</v>
      </c>
      <c r="V21" s="420"/>
      <c r="W21" s="444">
        <f>VLOOKUP($N$2,'C2'!$B$17:$BC$116,22)</f>
        <v>40</v>
      </c>
      <c r="X21" s="444">
        <f>VLOOKUP($N$2,'C2'!$B$17:$BC$116,23)</f>
        <v>13</v>
      </c>
      <c r="Y21" s="444">
        <f>VLOOKUP($N$2,'C2'!$B$17:$BC$116,24)</f>
        <v>13</v>
      </c>
      <c r="Z21" s="414">
        <f>VLOOKUP($N$2,'C2'!$B$17:$BC$116,49)</f>
        <v>66</v>
      </c>
      <c r="AA21" s="414" t="str">
        <f>VLOOKUP($N$2,'C2'!$B$17:$BC$116,50)</f>
        <v>B</v>
      </c>
      <c r="AB21" s="408"/>
      <c r="AC21" s="409"/>
      <c r="AD21" s="184"/>
    </row>
    <row r="22" spans="2:32" s="124" customFormat="1" ht="15" customHeight="1">
      <c r="B22" s="119"/>
      <c r="C22" s="120" t="s">
        <v>5</v>
      </c>
      <c r="D22" s="121"/>
      <c r="E22" s="151" t="str">
        <f>'1'!D8</f>
        <v>#</v>
      </c>
      <c r="F22" s="123"/>
      <c r="J22" s="120" t="s">
        <v>6</v>
      </c>
      <c r="K22" s="395" t="str">
        <f>'1'!D9</f>
        <v>V</v>
      </c>
      <c r="L22" s="395"/>
      <c r="M22" s="125"/>
      <c r="S22" s="185"/>
      <c r="T22" s="418"/>
      <c r="U22" s="421"/>
      <c r="V22" s="422"/>
      <c r="W22" s="445"/>
      <c r="X22" s="445"/>
      <c r="Y22" s="445"/>
      <c r="Z22" s="415"/>
      <c r="AA22" s="415"/>
      <c r="AB22" s="410"/>
      <c r="AC22" s="411"/>
      <c r="AD22" s="188"/>
    </row>
    <row r="23" spans="2:32" s="124" customFormat="1" ht="15" customHeight="1"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26"/>
      <c r="S23" s="185"/>
      <c r="T23" s="417" t="s">
        <v>281</v>
      </c>
      <c r="U23" s="404" t="s">
        <v>327</v>
      </c>
      <c r="V23" s="446"/>
      <c r="W23" s="176"/>
      <c r="X23" s="176"/>
      <c r="Y23" s="173"/>
      <c r="Z23" s="414">
        <f>VLOOKUP($N$2,'C2'!$B$17:$BC$116,51)</f>
        <v>86</v>
      </c>
      <c r="AA23" s="414" t="str">
        <f>VLOOKUP($N$2,'C2'!$B$17:$BC$116,52)</f>
        <v>A</v>
      </c>
      <c r="AB23" s="408"/>
      <c r="AC23" s="409"/>
      <c r="AD23" s="188"/>
    </row>
    <row r="24" spans="2:32" s="124" customFormat="1" ht="15" customHeight="1">
      <c r="B24" s="125"/>
      <c r="C24" s="123"/>
      <c r="D24" s="127"/>
      <c r="E24" s="128" t="s">
        <v>266</v>
      </c>
      <c r="F24" s="395" t="str">
        <f>'1'!D13</f>
        <v>Z)!(&lt;Z)</v>
      </c>
      <c r="G24" s="395"/>
      <c r="H24" s="395"/>
      <c r="I24" s="129"/>
      <c r="J24" s="129"/>
      <c r="K24" s="129"/>
      <c r="L24" s="129"/>
      <c r="M24" s="126"/>
      <c r="S24" s="185"/>
      <c r="T24" s="418"/>
      <c r="U24" s="406"/>
      <c r="V24" s="447"/>
      <c r="W24" s="177"/>
      <c r="X24" s="177"/>
      <c r="Y24" s="174"/>
      <c r="Z24" s="415"/>
      <c r="AA24" s="415"/>
      <c r="AB24" s="410"/>
      <c r="AC24" s="411"/>
      <c r="AD24" s="188"/>
    </row>
    <row r="25" spans="2:32" s="124" customFormat="1" ht="15" customHeight="1">
      <c r="B25" s="125"/>
      <c r="C25" s="123"/>
      <c r="D25" s="130"/>
      <c r="E25" s="129"/>
      <c r="F25" s="129"/>
      <c r="G25" s="129"/>
      <c r="H25" s="129"/>
      <c r="I25" s="129"/>
      <c r="J25" s="129"/>
      <c r="K25" s="129"/>
      <c r="L25" s="129"/>
      <c r="M25" s="126"/>
      <c r="S25" s="185"/>
      <c r="T25" s="408" t="s">
        <v>154</v>
      </c>
      <c r="U25" s="423"/>
      <c r="V25" s="409"/>
      <c r="W25" s="444">
        <f>W21+W19+W17</f>
        <v>118</v>
      </c>
      <c r="X25" s="444">
        <f>X21+X19+X17</f>
        <v>36</v>
      </c>
      <c r="Y25" s="444">
        <f>Y21+Y19+Y17</f>
        <v>36</v>
      </c>
      <c r="Z25" s="414">
        <f>VLOOKUP($N$2,'C2'!$B$17:$BC$116,53)</f>
        <v>276</v>
      </c>
      <c r="AA25" s="414" t="str">
        <f>VLOOKUP($N$2,'C2'!$B$17:$BC$116,54)</f>
        <v>B</v>
      </c>
      <c r="AB25" s="408"/>
      <c r="AC25" s="409"/>
      <c r="AD25" s="188"/>
    </row>
    <row r="26" spans="2:32" s="124" customFormat="1" ht="15" customHeight="1">
      <c r="B26" s="125"/>
      <c r="C26" s="123" t="s">
        <v>267</v>
      </c>
      <c r="D26" s="130" t="s">
        <v>268</v>
      </c>
      <c r="E26" s="153" t="str">
        <f>'1'!D3</f>
        <v>શ્રી ઓવિયાણ પ્રાથમિક શાળા</v>
      </c>
      <c r="F26" s="132"/>
      <c r="G26" s="132"/>
      <c r="H26" s="132"/>
      <c r="I26" s="132"/>
      <c r="J26" s="132"/>
      <c r="K26" s="132"/>
      <c r="L26" s="132"/>
      <c r="M26" s="133"/>
      <c r="N26" s="134"/>
      <c r="S26" s="185"/>
      <c r="T26" s="410"/>
      <c r="U26" s="424"/>
      <c r="V26" s="411"/>
      <c r="W26" s="445"/>
      <c r="X26" s="445"/>
      <c r="Y26" s="445"/>
      <c r="Z26" s="415"/>
      <c r="AA26" s="415"/>
      <c r="AB26" s="410"/>
      <c r="AC26" s="411"/>
      <c r="AD26" s="188"/>
    </row>
    <row r="27" spans="2:32" s="124" customFormat="1" ht="15" customHeight="1">
      <c r="B27" s="125"/>
      <c r="C27" s="123"/>
      <c r="D27" s="130"/>
      <c r="E27" s="129"/>
      <c r="F27" s="129"/>
      <c r="G27" s="129"/>
      <c r="H27" s="129"/>
      <c r="I27" s="129"/>
      <c r="J27" s="129"/>
      <c r="K27" s="129"/>
      <c r="L27" s="129"/>
      <c r="M27" s="126"/>
      <c r="S27" s="185"/>
      <c r="T27" s="394" t="s">
        <v>222</v>
      </c>
      <c r="U27" s="394"/>
      <c r="V27" s="394"/>
      <c r="W27" s="397" t="str">
        <f>VLOOKUP($N$2,'C2'!$B$17:$BC$116,54)</f>
        <v>B</v>
      </c>
      <c r="X27" s="408" t="s">
        <v>302</v>
      </c>
      <c r="Y27" s="423"/>
      <c r="Z27" s="423"/>
      <c r="AA27" s="409"/>
      <c r="AB27" s="448">
        <f>(Z25*100)/400</f>
        <v>69</v>
      </c>
      <c r="AC27" s="448"/>
      <c r="AD27" s="188"/>
    </row>
    <row r="28" spans="2:32" s="124" customFormat="1" ht="15" customHeight="1">
      <c r="B28" s="125"/>
      <c r="C28" s="123" t="s">
        <v>269</v>
      </c>
      <c r="D28" s="130" t="s">
        <v>268</v>
      </c>
      <c r="E28" s="153" t="str">
        <f>'1'!D5</f>
        <v>કામરેજ</v>
      </c>
      <c r="F28" s="132"/>
      <c r="G28" s="132"/>
      <c r="H28" s="132"/>
      <c r="I28" s="132"/>
      <c r="J28" s="132"/>
      <c r="K28" s="132"/>
      <c r="L28" s="132"/>
      <c r="M28" s="133"/>
      <c r="N28" s="134"/>
      <c r="S28" s="185"/>
      <c r="T28" s="394"/>
      <c r="U28" s="394"/>
      <c r="V28" s="394"/>
      <c r="W28" s="397"/>
      <c r="X28" s="410"/>
      <c r="Y28" s="424"/>
      <c r="Z28" s="424"/>
      <c r="AA28" s="411"/>
      <c r="AB28" s="448"/>
      <c r="AC28" s="448"/>
      <c r="AD28" s="188"/>
    </row>
    <row r="29" spans="2:32" s="124" customFormat="1" ht="15" customHeight="1">
      <c r="B29" s="125"/>
      <c r="C29" s="123"/>
      <c r="D29" s="130"/>
      <c r="E29" s="129"/>
      <c r="F29" s="129"/>
      <c r="G29" s="129"/>
      <c r="H29" s="129"/>
      <c r="I29" s="129"/>
      <c r="J29" s="129"/>
      <c r="K29" s="129"/>
      <c r="L29" s="129"/>
      <c r="M29" s="126"/>
      <c r="S29" s="185"/>
      <c r="AD29" s="188"/>
    </row>
    <row r="30" spans="2:32" s="124" customFormat="1" ht="15" customHeight="1">
      <c r="B30" s="125"/>
      <c r="C30" s="135" t="s">
        <v>286</v>
      </c>
      <c r="D30" s="130" t="s">
        <v>268</v>
      </c>
      <c r="E30" s="153" t="str">
        <f>'1'!D6</f>
        <v>સુરત</v>
      </c>
      <c r="F30" s="132"/>
      <c r="G30" s="132"/>
      <c r="H30" s="132"/>
      <c r="I30" s="132"/>
      <c r="J30" s="132"/>
      <c r="K30" s="132"/>
      <c r="L30" s="132"/>
      <c r="M30" s="133"/>
      <c r="N30" s="134"/>
      <c r="S30" s="185"/>
      <c r="T30" s="217" t="str">
        <f>CONCATENATE('1'!C16,'1'!E16,'1'!D16,'1'!E16,'1'!F16)</f>
        <v>JQ"GF S], SFI" lNJ; o  ZZ) DF\YL CFHZ lNJ; o</v>
      </c>
      <c r="U30" s="118"/>
      <c r="V30" s="118"/>
      <c r="W30" s="118"/>
      <c r="X30" s="125"/>
      <c r="Y30" s="282">
        <f>VLOOKUP($N$2,'C2'!$B$17:$BC$116,34)</f>
        <v>0</v>
      </c>
      <c r="AD30" s="188"/>
    </row>
    <row r="31" spans="2:32" s="124" customFormat="1" ht="15" customHeight="1">
      <c r="B31" s="125"/>
      <c r="C31" s="123"/>
      <c r="D31" s="130"/>
      <c r="E31" s="129"/>
      <c r="F31" s="129"/>
      <c r="G31" s="129"/>
      <c r="H31" s="129"/>
      <c r="I31" s="129"/>
      <c r="J31" s="129"/>
      <c r="K31" s="129"/>
      <c r="L31" s="129"/>
      <c r="M31" s="126"/>
      <c r="S31" s="185"/>
      <c r="AD31" s="188"/>
    </row>
    <row r="32" spans="2:32" s="124" customFormat="1" ht="21" customHeight="1">
      <c r="B32" s="125"/>
      <c r="C32" s="123" t="s">
        <v>270</v>
      </c>
      <c r="D32" s="130" t="s">
        <v>268</v>
      </c>
      <c r="E32" s="132" t="str">
        <f>VLOOKUP($N$2,'C2'!$B$17:$BC$116,2)</f>
        <v>રાઠોડ જય શંકરભાઇ</v>
      </c>
      <c r="F32" s="132"/>
      <c r="G32" s="132"/>
      <c r="H32" s="132"/>
      <c r="I32" s="132"/>
      <c r="J32" s="132"/>
      <c r="K32" s="132"/>
      <c r="L32" s="132"/>
      <c r="M32" s="133"/>
      <c r="N32" s="134"/>
      <c r="S32" s="185"/>
      <c r="T32" s="113" t="s">
        <v>283</v>
      </c>
      <c r="U32" s="115" t="str">
        <f>'1'!D15</f>
        <v>ઓવિયાણ</v>
      </c>
      <c r="V32" s="115"/>
      <c r="Y32" s="125"/>
      <c r="Z32" s="125"/>
      <c r="AA32" s="125"/>
      <c r="AD32" s="188"/>
    </row>
    <row r="33" spans="2:30" s="124" customFormat="1" ht="15" customHeight="1">
      <c r="B33" s="125"/>
      <c r="C33" s="123"/>
      <c r="D33" s="130"/>
      <c r="E33" s="136"/>
      <c r="F33" s="136"/>
      <c r="G33" s="136"/>
      <c r="H33" s="129"/>
      <c r="I33" s="129"/>
      <c r="J33" s="129"/>
      <c r="K33" s="129"/>
      <c r="L33" s="129"/>
      <c r="M33" s="126"/>
      <c r="S33" s="185"/>
      <c r="AA33" s="279"/>
      <c r="AB33" s="129"/>
      <c r="AC33" s="125"/>
      <c r="AD33" s="188"/>
    </row>
    <row r="34" spans="2:30" s="124" customFormat="1" ht="15" customHeight="1">
      <c r="B34" s="125"/>
      <c r="C34" s="123" t="s">
        <v>271</v>
      </c>
      <c r="D34" s="130" t="s">
        <v>268</v>
      </c>
      <c r="E34" s="137" t="s">
        <v>1</v>
      </c>
      <c r="F34" s="155" t="str">
        <f>VLOOKUP($N$2,'C2'!$B$17:$BC$116,41)</f>
        <v>ઓવિયાણ</v>
      </c>
      <c r="G34" s="132"/>
      <c r="H34" s="132"/>
      <c r="I34" s="134"/>
      <c r="J34" s="137" t="s">
        <v>2</v>
      </c>
      <c r="K34" s="155" t="str">
        <f>VLOOKUP($N$2,'C2'!$B$17:$BC$116,42)</f>
        <v>કામરેજ</v>
      </c>
      <c r="L34" s="132"/>
      <c r="M34" s="133"/>
      <c r="N34" s="134"/>
      <c r="S34" s="185"/>
      <c r="T34" s="113" t="s">
        <v>284</v>
      </c>
      <c r="U34" s="115" t="str">
        <f>'1'!D10</f>
        <v>!(í)$íZ)Z)</v>
      </c>
      <c r="V34" s="115"/>
      <c r="W34" s="118"/>
      <c r="X34" s="118"/>
      <c r="Y34" s="118"/>
      <c r="Z34" s="113" t="s">
        <v>285</v>
      </c>
      <c r="AA34" s="134"/>
      <c r="AB34" s="134"/>
      <c r="AC34" s="134"/>
      <c r="AD34" s="188"/>
    </row>
    <row r="35" spans="2:30" s="124" customFormat="1" ht="15" customHeight="1">
      <c r="B35" s="125"/>
      <c r="C35" s="123"/>
      <c r="D35" s="130"/>
      <c r="E35" s="138" t="s">
        <v>3</v>
      </c>
      <c r="F35" s="156" t="str">
        <f>VLOOKUP($N$2,'C2'!$B$17:$BC$116,43)</f>
        <v>સુરત</v>
      </c>
      <c r="G35" s="139"/>
      <c r="H35" s="140"/>
      <c r="I35" s="140"/>
      <c r="J35" s="140"/>
      <c r="K35" s="140"/>
      <c r="L35" s="139"/>
      <c r="M35" s="141"/>
      <c r="N35" s="142"/>
      <c r="S35" s="185"/>
      <c r="AD35" s="188"/>
    </row>
    <row r="36" spans="2:30" s="124" customFormat="1" ht="15" customHeight="1">
      <c r="B36" s="125"/>
      <c r="C36" s="123"/>
      <c r="D36" s="130"/>
      <c r="E36" s="129"/>
      <c r="F36" s="129"/>
      <c r="G36" s="129"/>
      <c r="H36" s="129"/>
      <c r="I36" s="129"/>
      <c r="J36" s="129"/>
      <c r="K36" s="129"/>
      <c r="L36" s="129"/>
      <c r="M36" s="126"/>
      <c r="S36" s="185"/>
      <c r="AD36" s="188"/>
    </row>
    <row r="37" spans="2:30" s="124" customFormat="1" ht="20.100000000000001" customHeight="1">
      <c r="B37" s="125"/>
      <c r="C37" s="392" t="s">
        <v>287</v>
      </c>
      <c r="D37" s="130" t="s">
        <v>268</v>
      </c>
      <c r="E37" s="155" t="str">
        <f>VLOOKUP($N$2,'C2'!$B$17:$BC$116,39)</f>
        <v xml:space="preserve">રાઠોડ શંકરભાઇ </v>
      </c>
      <c r="F37" s="132"/>
      <c r="G37" s="132"/>
      <c r="H37" s="132"/>
      <c r="I37" s="132"/>
      <c r="J37" s="132"/>
      <c r="K37" s="132"/>
      <c r="L37" s="132"/>
      <c r="M37" s="133"/>
      <c r="N37" s="134"/>
      <c r="S37" s="185"/>
      <c r="AD37" s="188"/>
    </row>
    <row r="38" spans="2:30" s="124" customFormat="1" ht="20.100000000000001" customHeight="1">
      <c r="B38" s="125"/>
      <c r="C38" s="392"/>
      <c r="D38" s="130"/>
      <c r="E38" s="129"/>
      <c r="F38" s="129"/>
      <c r="G38" s="129"/>
      <c r="H38" s="129"/>
      <c r="I38" s="129"/>
      <c r="J38" s="129"/>
      <c r="K38" s="129"/>
      <c r="L38" s="129"/>
      <c r="M38" s="126"/>
      <c r="S38" s="185"/>
      <c r="AD38" s="188"/>
    </row>
    <row r="39" spans="2:30" s="124" customFormat="1" ht="20.100000000000001" customHeight="1">
      <c r="B39" s="125"/>
      <c r="C39" s="152" t="s">
        <v>22</v>
      </c>
      <c r="D39" s="130" t="s">
        <v>268</v>
      </c>
      <c r="E39" s="155" t="str">
        <f>VLOOKUP($N$2,'C2'!$B$17:$BC$116,40)</f>
        <v>રાઠોડ મનિષાબેન શંકરભાઇ</v>
      </c>
      <c r="F39" s="132"/>
      <c r="G39" s="132"/>
      <c r="H39" s="132"/>
      <c r="I39" s="132"/>
      <c r="J39" s="132"/>
      <c r="K39" s="132"/>
      <c r="L39" s="132"/>
      <c r="M39" s="133"/>
      <c r="N39" s="134"/>
      <c r="S39" s="185"/>
      <c r="AD39" s="188"/>
    </row>
    <row r="40" spans="2:30" s="124" customFormat="1" ht="20.100000000000001" customHeight="1">
      <c r="B40" s="125"/>
      <c r="C40" s="152"/>
      <c r="D40" s="130"/>
      <c r="E40" s="129"/>
      <c r="F40" s="129"/>
      <c r="G40" s="129"/>
      <c r="H40" s="129"/>
      <c r="I40" s="129"/>
      <c r="J40" s="129"/>
      <c r="K40" s="129"/>
      <c r="L40" s="129"/>
      <c r="M40" s="126"/>
      <c r="N40" s="125"/>
      <c r="S40" s="185"/>
      <c r="T40" s="125"/>
      <c r="U40" s="125"/>
      <c r="V40" s="125"/>
      <c r="W40" s="117"/>
      <c r="X40" s="117"/>
      <c r="Y40" s="117"/>
      <c r="Z40" s="117"/>
      <c r="AA40" s="117"/>
      <c r="AB40" s="125"/>
      <c r="AC40" s="125"/>
      <c r="AD40" s="188"/>
    </row>
    <row r="41" spans="2:30" s="124" customFormat="1" ht="20.100000000000001" customHeight="1">
      <c r="B41" s="125"/>
      <c r="C41" s="123" t="s">
        <v>272</v>
      </c>
      <c r="D41" s="130" t="s">
        <v>268</v>
      </c>
      <c r="E41" s="157">
        <f>VLOOKUP($N$2,'C2'!$B$17:$BC$116,3)</f>
        <v>0</v>
      </c>
      <c r="G41" s="129"/>
      <c r="H41" s="128" t="s">
        <v>273</v>
      </c>
      <c r="I41" s="393">
        <f>VLOOKUP($N$2,'C2'!$B$17:$BC$116,4)</f>
        <v>0</v>
      </c>
      <c r="J41" s="393"/>
      <c r="K41" s="393"/>
      <c r="L41" s="393"/>
      <c r="M41" s="393"/>
      <c r="N41" s="132"/>
      <c r="S41" s="18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88"/>
    </row>
    <row r="42" spans="2:30" s="124" customFormat="1" ht="20.100000000000001" customHeight="1">
      <c r="B42" s="125"/>
      <c r="C42" s="123"/>
      <c r="D42" s="130"/>
      <c r="E42" s="129"/>
      <c r="F42" s="129"/>
      <c r="G42" s="129"/>
      <c r="H42" s="129"/>
      <c r="I42" s="129"/>
      <c r="J42" s="129"/>
      <c r="K42" s="129"/>
      <c r="L42" s="129"/>
      <c r="M42" s="126"/>
      <c r="S42" s="185"/>
      <c r="T42" s="134"/>
      <c r="U42" s="134"/>
      <c r="V42" s="125"/>
      <c r="W42" s="125"/>
      <c r="X42" s="125"/>
      <c r="Y42" s="125"/>
      <c r="Z42" s="125"/>
      <c r="AA42" s="134"/>
      <c r="AB42" s="134"/>
      <c r="AC42" s="134"/>
      <c r="AD42" s="188"/>
    </row>
    <row r="43" spans="2:30" s="124" customFormat="1" ht="22.5" customHeight="1">
      <c r="B43" s="125"/>
      <c r="C43" s="123" t="s">
        <v>274</v>
      </c>
      <c r="D43" s="130" t="s">
        <v>268</v>
      </c>
      <c r="E43" s="158" t="str">
        <f>VLOOKUP($N$2,'C2'!$B$17:$BC$116,44)</f>
        <v>-</v>
      </c>
      <c r="F43" s="132"/>
      <c r="G43" s="129"/>
      <c r="H43" s="129"/>
      <c r="I43" s="129"/>
      <c r="J43" s="129"/>
      <c r="K43" s="129"/>
      <c r="L43" s="129"/>
      <c r="M43" s="126"/>
      <c r="S43" s="185"/>
      <c r="T43" s="428" t="s">
        <v>303</v>
      </c>
      <c r="U43" s="428"/>
      <c r="V43" s="125"/>
      <c r="W43" s="125"/>
      <c r="X43" s="125"/>
      <c r="Y43" s="125"/>
      <c r="Z43" s="125"/>
      <c r="AA43" s="427" t="s">
        <v>304</v>
      </c>
      <c r="AB43" s="427"/>
      <c r="AC43" s="427"/>
      <c r="AD43" s="188"/>
    </row>
    <row r="44" spans="2:30" s="124" customFormat="1" ht="15" customHeight="1" thickBot="1">
      <c r="B44" s="125"/>
      <c r="C44" s="123"/>
      <c r="D44" s="130"/>
      <c r="E44" s="129"/>
      <c r="F44" s="129"/>
      <c r="G44" s="129"/>
      <c r="H44" s="129"/>
      <c r="I44" s="129"/>
      <c r="J44" s="129"/>
      <c r="K44" s="129"/>
      <c r="L44" s="129"/>
      <c r="M44" s="126"/>
      <c r="S44" s="189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1"/>
    </row>
    <row r="45" spans="2:30" s="163" customFormat="1" ht="7.5" customHeight="1">
      <c r="B45" s="159"/>
      <c r="C45" s="160"/>
      <c r="D45" s="161"/>
      <c r="E45" s="159"/>
      <c r="F45" s="159"/>
      <c r="G45" s="159"/>
      <c r="H45" s="159"/>
      <c r="I45" s="159"/>
      <c r="J45" s="159"/>
      <c r="K45" s="159"/>
      <c r="L45" s="159"/>
      <c r="M45" s="162"/>
      <c r="AD45" s="168"/>
    </row>
    <row r="46" spans="2:30" s="167" customFormat="1" ht="11.25">
      <c r="B46" s="164" t="s">
        <v>293</v>
      </c>
      <c r="C46" s="165"/>
      <c r="D46" s="166"/>
      <c r="E46" s="162"/>
      <c r="F46" s="162"/>
      <c r="G46" s="162"/>
      <c r="H46" s="162"/>
      <c r="I46" s="162"/>
      <c r="J46" s="162"/>
      <c r="K46" s="162"/>
      <c r="L46" s="162"/>
      <c r="M46" s="162"/>
      <c r="P46" s="168" t="s">
        <v>335</v>
      </c>
      <c r="R46" s="164"/>
      <c r="S46" s="164" t="s">
        <v>293</v>
      </c>
      <c r="AD46" s="168" t="s">
        <v>335</v>
      </c>
    </row>
    <row r="47" spans="2:30" s="212" customFormat="1">
      <c r="B47" s="210"/>
      <c r="C47" s="109"/>
      <c r="D47" s="211"/>
      <c r="E47" s="210"/>
      <c r="F47" s="210"/>
      <c r="G47" s="210"/>
      <c r="H47" s="210"/>
      <c r="I47" s="210"/>
      <c r="J47" s="210"/>
      <c r="K47" s="210"/>
      <c r="L47" s="210"/>
      <c r="M47" s="210"/>
    </row>
    <row r="48" spans="2:30"/>
    <row r="49" spans="2:2" ht="15.75" hidden="1">
      <c r="B49" s="102"/>
    </row>
  </sheetData>
  <protectedRanges>
    <protectedRange sqref="N2 C1" name="Range1"/>
  </protectedRanges>
  <mergeCells count="58">
    <mergeCell ref="AB19:AC20"/>
    <mergeCell ref="X19:X20"/>
    <mergeCell ref="N2:O2"/>
    <mergeCell ref="T17:T18"/>
    <mergeCell ref="U17:V18"/>
    <mergeCell ref="W17:W18"/>
    <mergeCell ref="Z17:Z18"/>
    <mergeCell ref="U13:V16"/>
    <mergeCell ref="Z13:Z16"/>
    <mergeCell ref="W13:W15"/>
    <mergeCell ref="Y17:Y18"/>
    <mergeCell ref="AA17:AA18"/>
    <mergeCell ref="T19:T20"/>
    <mergeCell ref="U19:V20"/>
    <mergeCell ref="W19:W20"/>
    <mergeCell ref="Z19:Z20"/>
    <mergeCell ref="AB27:AC28"/>
    <mergeCell ref="Z23:Z24"/>
    <mergeCell ref="AA23:AA24"/>
    <mergeCell ref="K22:L22"/>
    <mergeCell ref="T21:T22"/>
    <mergeCell ref="U21:V22"/>
    <mergeCell ref="W21:W22"/>
    <mergeCell ref="Z21:Z22"/>
    <mergeCell ref="X21:X22"/>
    <mergeCell ref="Y21:Y22"/>
    <mergeCell ref="AA21:AA22"/>
    <mergeCell ref="AB21:AC22"/>
    <mergeCell ref="AB23:AC24"/>
    <mergeCell ref="Z25:Z26"/>
    <mergeCell ref="AA25:AA26"/>
    <mergeCell ref="AB25:AC26"/>
    <mergeCell ref="X25:X26"/>
    <mergeCell ref="Y25:Y26"/>
    <mergeCell ref="T23:T24"/>
    <mergeCell ref="U23:V24"/>
    <mergeCell ref="X17:X18"/>
    <mergeCell ref="C37:C38"/>
    <mergeCell ref="I41:M41"/>
    <mergeCell ref="T25:V26"/>
    <mergeCell ref="W25:W26"/>
    <mergeCell ref="F24:H24"/>
    <mergeCell ref="AB17:AC18"/>
    <mergeCell ref="AA19:AA20"/>
    <mergeCell ref="AA43:AC43"/>
    <mergeCell ref="T43:U43"/>
    <mergeCell ref="T6:AC6"/>
    <mergeCell ref="T7:AC7"/>
    <mergeCell ref="T8:AC8"/>
    <mergeCell ref="T27:V28"/>
    <mergeCell ref="W27:W28"/>
    <mergeCell ref="X27:AA28"/>
    <mergeCell ref="X13:X15"/>
    <mergeCell ref="Y13:Y15"/>
    <mergeCell ref="T13:T16"/>
    <mergeCell ref="AA13:AA16"/>
    <mergeCell ref="AB13:AC16"/>
    <mergeCell ref="Y19:Y20"/>
  </mergeCells>
  <dataValidations disablePrompts="1" count="1">
    <dataValidation type="whole" allowBlank="1" showInputMessage="1" showErrorMessage="1" errorTitle="===========ERROR================" error="માફ કરશો. તમે અયોગ્ય અંક લખ્યો છે. &#10;૧ થી ૧૦૦ ની વચ્ચેની સંખ્યા લખો." sqref="N2:O2">
      <formula1>1</formula1>
      <formula2>100</formula2>
    </dataValidation>
  </dataValidations>
  <hyperlinks>
    <hyperlink ref="C1" location="'0'!B3" tooltip="HOME : CLICK ME" display="HOME"/>
  </hyperlinks>
  <pageMargins left="0.89" right="0.62992125984251968" top="1.08" bottom="0.78740157480314965" header="0.55118110236220474" footer="0.62992125984251968"/>
  <pageSetup paperSize="9" scale="95" orientation="portrait" blackAndWhite="1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25">
    <pageSetUpPr fitToPage="1"/>
  </sheetPr>
  <dimension ref="A1:AH49"/>
  <sheetViews>
    <sheetView showGridLines="0" showRowColHeaders="0" topLeftCell="A19" zoomScale="85" zoomScaleNormal="85" zoomScaleSheetLayoutView="85" workbookViewId="0">
      <selection activeCell="J45" sqref="J45"/>
    </sheetView>
  </sheetViews>
  <sheetFormatPr defaultColWidth="0" defaultRowHeight="15" zeroHeight="1"/>
  <cols>
    <col min="1" max="1" width="4" style="73" customWidth="1"/>
    <col min="2" max="2" width="7.85546875" style="73" customWidth="1"/>
    <col min="3" max="3" width="13.42578125" style="111" customWidth="1"/>
    <col min="4" max="4" width="1.85546875" style="108" customWidth="1"/>
    <col min="5" max="5" width="8.5703125" style="73" customWidth="1"/>
    <col min="6" max="6" width="9.140625" style="73" customWidth="1"/>
    <col min="7" max="7" width="6.28515625" style="73" customWidth="1"/>
    <col min="8" max="8" width="3.85546875" style="73" customWidth="1"/>
    <col min="9" max="9" width="3.7109375" style="73" customWidth="1"/>
    <col min="10" max="10" width="1.85546875" style="73" customWidth="1"/>
    <col min="11" max="11" width="2" style="73" customWidth="1"/>
    <col min="12" max="12" width="5.42578125" style="73" customWidth="1"/>
    <col min="13" max="14" width="5.7109375" style="73" customWidth="1"/>
    <col min="15" max="15" width="4.28515625" style="73" customWidth="1"/>
    <col min="16" max="16" width="7.42578125" style="73" customWidth="1"/>
    <col min="17" max="17" width="5.7109375" style="73" customWidth="1"/>
    <col min="18" max="18" width="2.85546875" style="73" customWidth="1"/>
    <col min="19" max="19" width="3.42578125" style="73" customWidth="1"/>
    <col min="20" max="20" width="6.7109375" style="73" customWidth="1"/>
    <col min="21" max="21" width="9.5703125" style="73" customWidth="1"/>
    <col min="22" max="22" width="12.85546875" style="73" customWidth="1"/>
    <col min="23" max="23" width="7" style="73" customWidth="1"/>
    <col min="24" max="24" width="10.85546875" style="73" hidden="1" customWidth="1"/>
    <col min="25" max="25" width="10.28515625" style="73" customWidth="1"/>
    <col min="26" max="26" width="13.7109375" style="73" customWidth="1"/>
    <col min="27" max="27" width="6.28515625" style="73" customWidth="1"/>
    <col min="28" max="28" width="7.140625" style="73" customWidth="1"/>
    <col min="29" max="29" width="5.7109375" style="73" customWidth="1"/>
    <col min="30" max="30" width="8.5703125" style="73" hidden="1" customWidth="1"/>
    <col min="31" max="34" width="5.7109375" style="73" hidden="1" customWidth="1"/>
    <col min="35" max="16384" width="9.140625" style="73" hidden="1"/>
  </cols>
  <sheetData>
    <row r="1" spans="2:30" ht="33.75" customHeight="1">
      <c r="C1" s="249" t="s">
        <v>15</v>
      </c>
    </row>
    <row r="2" spans="2:30" ht="24" customHeight="1">
      <c r="B2" s="147" t="s">
        <v>289</v>
      </c>
      <c r="N2" s="399">
        <v>1</v>
      </c>
      <c r="O2" s="400"/>
      <c r="S2" s="102" t="s">
        <v>290</v>
      </c>
    </row>
    <row r="3" spans="2:30" ht="24" customHeight="1">
      <c r="B3" s="102" t="s">
        <v>290</v>
      </c>
      <c r="G3" s="102"/>
      <c r="N3" s="149"/>
      <c r="O3" s="149"/>
    </row>
    <row r="4" spans="2:30" ht="15.75" customHeight="1"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6" t="s">
        <v>227</v>
      </c>
      <c r="O4" s="150" t="s">
        <v>291</v>
      </c>
    </row>
    <row r="5" spans="2:30" ht="15" customHeight="1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6"/>
    </row>
    <row r="6" spans="2:30" ht="15" customHeight="1"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  <c r="S6" s="144"/>
      <c r="T6" s="144"/>
      <c r="U6" s="144"/>
      <c r="V6" s="144"/>
      <c r="W6" s="144"/>
      <c r="X6" s="144"/>
      <c r="Y6" s="144"/>
      <c r="Z6" s="144"/>
      <c r="AA6" s="144"/>
    </row>
    <row r="7" spans="2:30" ht="15" customHeight="1"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  <c r="S7" s="124"/>
      <c r="T7" s="124"/>
      <c r="U7" s="124"/>
      <c r="V7" s="124"/>
      <c r="W7" s="124"/>
      <c r="X7" s="124"/>
      <c r="Y7" s="124"/>
      <c r="Z7" s="124"/>
      <c r="AA7" s="144"/>
    </row>
    <row r="8" spans="2:30" ht="15" customHeight="1">
      <c r="B8" s="105"/>
      <c r="C8" s="105"/>
      <c r="D8" s="105"/>
      <c r="E8" s="105"/>
      <c r="F8" s="105"/>
      <c r="G8" s="105"/>
      <c r="H8" s="112"/>
      <c r="I8" s="112"/>
      <c r="J8" s="112"/>
      <c r="K8" s="112"/>
      <c r="L8" s="112"/>
      <c r="M8" s="112"/>
      <c r="S8" s="125"/>
      <c r="U8" s="145"/>
      <c r="V8" s="125"/>
      <c r="W8" s="125"/>
      <c r="X8" s="125"/>
      <c r="Y8" s="125"/>
      <c r="Z8" s="125"/>
      <c r="AA8" s="144"/>
    </row>
    <row r="9" spans="2:30" ht="15" customHeight="1">
      <c r="B9" s="105"/>
      <c r="C9" s="105"/>
      <c r="D9" s="105"/>
      <c r="E9" s="105"/>
      <c r="F9" s="105"/>
      <c r="G9" s="105"/>
      <c r="H9" s="112"/>
      <c r="I9" s="112"/>
      <c r="J9" s="112"/>
      <c r="K9" s="112"/>
      <c r="L9" s="112"/>
      <c r="M9" s="112"/>
      <c r="S9" s="124"/>
      <c r="AA9" s="144"/>
    </row>
    <row r="10" spans="2:30" ht="19.5" customHeight="1">
      <c r="B10" s="105"/>
      <c r="C10" s="105"/>
      <c r="D10" s="105"/>
      <c r="E10" s="105"/>
      <c r="F10" s="105"/>
      <c r="G10" s="105"/>
      <c r="H10" s="143" t="str">
        <f>'1'!D14</f>
        <v>સુરત</v>
      </c>
      <c r="I10" s="105"/>
      <c r="J10" s="105"/>
      <c r="K10" s="105"/>
      <c r="L10" s="105"/>
      <c r="M10" s="106"/>
      <c r="S10" s="124"/>
      <c r="T10" s="416" t="s">
        <v>311</v>
      </c>
      <c r="U10" s="416"/>
      <c r="V10" s="416"/>
      <c r="W10" s="416"/>
      <c r="X10" s="416"/>
      <c r="Y10" s="416"/>
      <c r="Z10" s="416"/>
      <c r="AA10" s="416"/>
    </row>
    <row r="11" spans="2:30" ht="20.25" customHeight="1"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6"/>
      <c r="S11" s="124"/>
      <c r="T11" s="114" t="s">
        <v>275</v>
      </c>
      <c r="U11" s="61"/>
      <c r="V11" s="115" t="str">
        <f>VLOOKUP($N$2,'C2'!$B$17:$BC$116,2)</f>
        <v>રાઠોડ જય શંકરભાઇ</v>
      </c>
      <c r="W11" s="115"/>
      <c r="X11" s="115"/>
      <c r="Y11" s="115"/>
      <c r="Z11" s="115"/>
      <c r="AA11" s="169"/>
    </row>
    <row r="12" spans="2:30" ht="15" customHeight="1"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6"/>
      <c r="S12" s="124"/>
      <c r="T12" s="61"/>
      <c r="U12" s="61"/>
      <c r="V12" s="61"/>
      <c r="W12" s="61"/>
      <c r="X12" s="61"/>
      <c r="Y12" s="61"/>
      <c r="Z12" s="61"/>
      <c r="AA12" s="144"/>
    </row>
    <row r="13" spans="2:30" ht="15" customHeight="1"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6"/>
      <c r="S13" s="124"/>
      <c r="T13" s="113" t="s">
        <v>5</v>
      </c>
      <c r="U13" s="154" t="str">
        <f>'1'!D8</f>
        <v>#</v>
      </c>
      <c r="V13" s="113" t="s">
        <v>6</v>
      </c>
      <c r="W13" s="154" t="str">
        <f>'1'!D9</f>
        <v>V</v>
      </c>
      <c r="X13" s="61"/>
      <c r="Y13" s="61"/>
      <c r="Z13" s="113" t="s">
        <v>288</v>
      </c>
      <c r="AA13" s="170">
        <f>N2</f>
        <v>1</v>
      </c>
    </row>
    <row r="14" spans="2:30" ht="15" customHeight="1"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6"/>
      <c r="S14" s="124"/>
      <c r="T14" s="125"/>
      <c r="U14" s="125"/>
      <c r="V14" s="125"/>
      <c r="W14" s="125"/>
      <c r="X14" s="125"/>
      <c r="Y14" s="125"/>
      <c r="Z14" s="125"/>
      <c r="AA14" s="144"/>
    </row>
    <row r="15" spans="2:30" ht="18.75" customHeight="1"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6"/>
      <c r="S15" s="124"/>
      <c r="T15" s="402" t="s">
        <v>16</v>
      </c>
      <c r="U15" s="404" t="s">
        <v>251</v>
      </c>
      <c r="V15" s="405"/>
      <c r="W15" s="402" t="s">
        <v>154</v>
      </c>
      <c r="X15" s="402" t="s">
        <v>276</v>
      </c>
      <c r="Y15" s="402" t="s">
        <v>277</v>
      </c>
      <c r="Z15" s="404" t="s">
        <v>278</v>
      </c>
      <c r="AA15" s="405"/>
    </row>
    <row r="16" spans="2:30" ht="18" customHeight="1"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6"/>
      <c r="S16" s="124"/>
      <c r="T16" s="403"/>
      <c r="U16" s="406"/>
      <c r="V16" s="407"/>
      <c r="W16" s="403"/>
      <c r="X16" s="403"/>
      <c r="Y16" s="403"/>
      <c r="Z16" s="406"/>
      <c r="AA16" s="407"/>
      <c r="AD16" s="107"/>
    </row>
    <row r="17" spans="2:30" ht="15" customHeight="1"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6"/>
      <c r="S17" s="124"/>
      <c r="T17" s="417" t="s">
        <v>249</v>
      </c>
      <c r="U17" s="419" t="s">
        <v>206</v>
      </c>
      <c r="V17" s="420"/>
      <c r="W17" s="412">
        <v>200</v>
      </c>
      <c r="X17" s="414" t="e">
        <f>VLOOKUP($N$2,'C2'!$B$17:$BC$116,77)</f>
        <v>#REF!</v>
      </c>
      <c r="Y17" s="414" t="str">
        <f>VLOOKUP($N$2,'C2'!$B$17:$BC$116,12)</f>
        <v>D</v>
      </c>
      <c r="Z17" s="408"/>
      <c r="AA17" s="409"/>
      <c r="AD17" s="171"/>
    </row>
    <row r="18" spans="2:30" ht="15" customHeight="1"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6"/>
      <c r="S18" s="124"/>
      <c r="T18" s="418"/>
      <c r="U18" s="421"/>
      <c r="V18" s="422"/>
      <c r="W18" s="413"/>
      <c r="X18" s="415"/>
      <c r="Y18" s="415"/>
      <c r="Z18" s="410"/>
      <c r="AA18" s="411"/>
    </row>
    <row r="19" spans="2:30" ht="15" customHeight="1"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6"/>
      <c r="S19" s="124"/>
      <c r="T19" s="417" t="s">
        <v>279</v>
      </c>
      <c r="U19" s="419" t="s">
        <v>149</v>
      </c>
      <c r="V19" s="420"/>
      <c r="W19" s="412">
        <v>200</v>
      </c>
      <c r="X19" s="414" t="e">
        <f>VLOOKUP($N$2,'C2'!$B$17:$BC$116,85)</f>
        <v>#REF!</v>
      </c>
      <c r="Y19" s="414" t="str">
        <f>VLOOKUP($N$2,'C2'!$B$17:$BC$116,20)</f>
        <v>B</v>
      </c>
      <c r="Z19" s="408"/>
      <c r="AA19" s="409"/>
    </row>
    <row r="20" spans="2:30" ht="15" customHeight="1"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6"/>
      <c r="S20" s="124"/>
      <c r="T20" s="418"/>
      <c r="U20" s="421"/>
      <c r="V20" s="422"/>
      <c r="W20" s="413"/>
      <c r="X20" s="415"/>
      <c r="Y20" s="415"/>
      <c r="Z20" s="410"/>
      <c r="AA20" s="411"/>
    </row>
    <row r="21" spans="2:30" ht="15" customHeight="1"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6"/>
      <c r="S21" s="124"/>
      <c r="T21" s="417" t="s">
        <v>280</v>
      </c>
      <c r="U21" s="419" t="s">
        <v>329</v>
      </c>
      <c r="V21" s="420"/>
      <c r="W21" s="412">
        <v>200</v>
      </c>
      <c r="X21" s="414" t="e">
        <f>VLOOKUP($N$2,'C2'!$B$17:$BC$116,79)</f>
        <v>#REF!</v>
      </c>
      <c r="Y21" s="414" t="str">
        <f>VLOOKUP($N$2,'C2'!$B$17:$BC$116,29)</f>
        <v>B</v>
      </c>
      <c r="Z21" s="408"/>
      <c r="AA21" s="409"/>
    </row>
    <row r="22" spans="2:30" s="124" customFormat="1" ht="15" customHeight="1">
      <c r="B22" s="119"/>
      <c r="C22" s="120" t="s">
        <v>5</v>
      </c>
      <c r="D22" s="121"/>
      <c r="E22" s="151" t="str">
        <f>'1'!D8</f>
        <v>#</v>
      </c>
      <c r="F22" s="123"/>
      <c r="J22" s="120" t="s">
        <v>6</v>
      </c>
      <c r="K22" s="395" t="str">
        <f>'1'!D9</f>
        <v>V</v>
      </c>
      <c r="L22" s="395"/>
      <c r="M22" s="125"/>
      <c r="T22" s="418"/>
      <c r="U22" s="421"/>
      <c r="V22" s="422"/>
      <c r="W22" s="413"/>
      <c r="X22" s="415"/>
      <c r="Y22" s="415"/>
      <c r="Z22" s="410"/>
      <c r="AA22" s="411"/>
    </row>
    <row r="23" spans="2:30" s="124" customFormat="1" ht="15" customHeight="1"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26"/>
      <c r="T23" s="417" t="s">
        <v>281</v>
      </c>
      <c r="U23" s="419" t="s">
        <v>282</v>
      </c>
      <c r="V23" s="420"/>
      <c r="W23" s="412">
        <v>200</v>
      </c>
      <c r="X23" s="414" t="e">
        <f>VLOOKUP($N$2,'C2'!$B$17:$BC$116,91)</f>
        <v>#REF!</v>
      </c>
      <c r="Y23" s="414" t="str">
        <f>VLOOKUP($N$2,'C2'!$B$17:$BC$116,31)</f>
        <v>B</v>
      </c>
      <c r="Z23" s="408"/>
      <c r="AA23" s="409"/>
    </row>
    <row r="24" spans="2:30" s="124" customFormat="1" ht="15.75" customHeight="1">
      <c r="B24" s="125"/>
      <c r="C24" s="123"/>
      <c r="D24" s="127"/>
      <c r="E24" s="128" t="s">
        <v>266</v>
      </c>
      <c r="F24" s="395" t="str">
        <f>'1'!D13</f>
        <v>Z)!(&lt;Z)</v>
      </c>
      <c r="G24" s="395"/>
      <c r="H24" s="395"/>
      <c r="I24" s="129"/>
      <c r="J24" s="129"/>
      <c r="K24" s="129"/>
      <c r="L24" s="129"/>
      <c r="M24" s="126"/>
      <c r="T24" s="418"/>
      <c r="U24" s="421"/>
      <c r="V24" s="422"/>
      <c r="W24" s="413"/>
      <c r="X24" s="415"/>
      <c r="Y24" s="415"/>
      <c r="Z24" s="410"/>
      <c r="AA24" s="411"/>
    </row>
    <row r="25" spans="2:30" s="124" customFormat="1" ht="15.75" customHeight="1">
      <c r="B25" s="125"/>
      <c r="C25" s="123"/>
      <c r="D25" s="130"/>
      <c r="E25" s="129"/>
      <c r="F25" s="129"/>
      <c r="G25" s="129"/>
      <c r="H25" s="129"/>
      <c r="I25" s="129"/>
      <c r="J25" s="129"/>
      <c r="K25" s="129"/>
      <c r="L25" s="129"/>
      <c r="M25" s="126"/>
      <c r="T25" s="408" t="s">
        <v>154</v>
      </c>
      <c r="U25" s="423"/>
      <c r="V25" s="409"/>
      <c r="W25" s="412">
        <v>800</v>
      </c>
      <c r="X25" s="414" t="e">
        <f>VLOOKUP($N$2,'C2'!$B$17:$BC$116,93)</f>
        <v>#REF!</v>
      </c>
      <c r="Y25" s="414" t="str">
        <f>VLOOKUP($N$2,'C2'!$B$17:$BC$116,33)</f>
        <v>B</v>
      </c>
      <c r="Z25" s="408"/>
      <c r="AA25" s="409"/>
    </row>
    <row r="26" spans="2:30" s="124" customFormat="1" ht="20.100000000000001" customHeight="1">
      <c r="B26" s="125"/>
      <c r="C26" s="123" t="s">
        <v>267</v>
      </c>
      <c r="D26" s="130" t="s">
        <v>268</v>
      </c>
      <c r="E26" s="153" t="str">
        <f>'1'!D3</f>
        <v>શ્રી ઓવિયાણ પ્રાથમિક શાળા</v>
      </c>
      <c r="F26" s="132"/>
      <c r="G26" s="132"/>
      <c r="H26" s="132"/>
      <c r="I26" s="132"/>
      <c r="J26" s="132"/>
      <c r="K26" s="132"/>
      <c r="L26" s="132"/>
      <c r="M26" s="133"/>
      <c r="N26" s="134"/>
      <c r="T26" s="410"/>
      <c r="U26" s="424"/>
      <c r="V26" s="411"/>
      <c r="W26" s="413"/>
      <c r="X26" s="415"/>
      <c r="Y26" s="415"/>
      <c r="Z26" s="410"/>
      <c r="AA26" s="411"/>
    </row>
    <row r="27" spans="2:30" s="124" customFormat="1" ht="20.100000000000001" customHeight="1">
      <c r="B27" s="125"/>
      <c r="C27" s="123"/>
      <c r="D27" s="130"/>
      <c r="E27" s="129"/>
      <c r="F27" s="129"/>
      <c r="G27" s="129"/>
      <c r="H27" s="129"/>
      <c r="I27" s="129"/>
      <c r="J27" s="129"/>
      <c r="K27" s="129"/>
      <c r="L27" s="129"/>
      <c r="M27" s="126"/>
      <c r="T27" s="449" t="s">
        <v>222</v>
      </c>
      <c r="U27" s="450"/>
      <c r="V27" s="450"/>
      <c r="W27" s="451"/>
      <c r="X27" s="426" t="str">
        <f>VLOOKUP($N$2,'C2'!$B$17:$BC$116,33)</f>
        <v>B</v>
      </c>
      <c r="Y27" s="426"/>
      <c r="Z27" s="394"/>
      <c r="AA27" s="394"/>
    </row>
    <row r="28" spans="2:30" s="124" customFormat="1" ht="20.100000000000001" customHeight="1">
      <c r="B28" s="125"/>
      <c r="C28" s="123" t="s">
        <v>269</v>
      </c>
      <c r="D28" s="130" t="s">
        <v>268</v>
      </c>
      <c r="E28" s="153" t="str">
        <f>'1'!D5</f>
        <v>કામરેજ</v>
      </c>
      <c r="F28" s="132"/>
      <c r="G28" s="132"/>
      <c r="H28" s="132"/>
      <c r="I28" s="132"/>
      <c r="J28" s="132"/>
      <c r="K28" s="132"/>
      <c r="L28" s="132"/>
      <c r="M28" s="133"/>
      <c r="N28" s="134"/>
      <c r="T28" s="452"/>
      <c r="U28" s="453"/>
      <c r="V28" s="453"/>
      <c r="W28" s="454"/>
      <c r="X28" s="426"/>
      <c r="Y28" s="426"/>
      <c r="Z28" s="394"/>
      <c r="AA28" s="394"/>
    </row>
    <row r="29" spans="2:30" s="124" customFormat="1" ht="20.100000000000001" customHeight="1">
      <c r="B29" s="125"/>
      <c r="C29" s="123"/>
      <c r="D29" s="130"/>
      <c r="E29" s="129"/>
      <c r="F29" s="129"/>
      <c r="G29" s="129"/>
      <c r="H29" s="129"/>
      <c r="I29" s="129"/>
      <c r="J29" s="129"/>
      <c r="K29" s="129"/>
      <c r="L29" s="129"/>
      <c r="M29" s="126"/>
    </row>
    <row r="30" spans="2:30" s="124" customFormat="1" ht="20.100000000000001" customHeight="1">
      <c r="B30" s="125"/>
      <c r="C30" s="135" t="s">
        <v>286</v>
      </c>
      <c r="D30" s="130" t="s">
        <v>268</v>
      </c>
      <c r="E30" s="153" t="str">
        <f>'1'!D6</f>
        <v>સુરત</v>
      </c>
      <c r="F30" s="132"/>
      <c r="G30" s="132"/>
      <c r="H30" s="132"/>
      <c r="I30" s="132"/>
      <c r="J30" s="132"/>
      <c r="K30" s="132"/>
      <c r="L30" s="132"/>
      <c r="M30" s="133"/>
      <c r="N30" s="134"/>
      <c r="T30" s="113" t="s">
        <v>283</v>
      </c>
      <c r="U30" s="115" t="str">
        <f>'1'!D15</f>
        <v>ઓવિયાણ</v>
      </c>
      <c r="V30" s="115"/>
      <c r="W30" s="117"/>
      <c r="X30" s="61"/>
      <c r="Y30" s="113" t="s">
        <v>285</v>
      </c>
      <c r="Z30" s="134"/>
      <c r="AA30" s="134"/>
    </row>
    <row r="31" spans="2:30" s="124" customFormat="1" ht="20.100000000000001" customHeight="1">
      <c r="B31" s="125"/>
      <c r="C31" s="123"/>
      <c r="D31" s="130"/>
      <c r="E31" s="129"/>
      <c r="F31" s="129"/>
      <c r="G31" s="129"/>
      <c r="H31" s="129"/>
      <c r="I31" s="129"/>
      <c r="J31" s="129"/>
      <c r="K31" s="129"/>
      <c r="L31" s="129"/>
      <c r="M31" s="126"/>
      <c r="W31" s="118"/>
      <c r="X31" s="118"/>
      <c r="Z31" s="129"/>
    </row>
    <row r="32" spans="2:30" s="124" customFormat="1" ht="20.100000000000001" customHeight="1">
      <c r="B32" s="125"/>
      <c r="C32" s="123" t="s">
        <v>270</v>
      </c>
      <c r="D32" s="130" t="s">
        <v>268</v>
      </c>
      <c r="E32" s="132" t="str">
        <f>VLOOKUP($N$2,'C2'!$B$17:$BC$116,2)</f>
        <v>રાઠોડ જય શંકરભાઇ</v>
      </c>
      <c r="F32" s="132"/>
      <c r="G32" s="132"/>
      <c r="H32" s="132"/>
      <c r="I32" s="132"/>
      <c r="J32" s="132"/>
      <c r="K32" s="132"/>
      <c r="L32" s="132"/>
      <c r="M32" s="133"/>
      <c r="N32" s="134"/>
      <c r="T32" s="113" t="s">
        <v>284</v>
      </c>
      <c r="U32" s="115" t="str">
        <f>'1'!D10</f>
        <v>!(í)$íZ)Z)</v>
      </c>
      <c r="V32" s="115"/>
    </row>
    <row r="33" spans="2:27" s="124" customFormat="1" ht="20.100000000000001" customHeight="1">
      <c r="B33" s="125"/>
      <c r="C33" s="123"/>
      <c r="D33" s="130"/>
      <c r="E33" s="136"/>
      <c r="F33" s="136"/>
      <c r="G33" s="136"/>
      <c r="H33" s="129"/>
      <c r="I33" s="129"/>
      <c r="J33" s="129"/>
      <c r="K33" s="129"/>
      <c r="L33" s="129"/>
      <c r="M33" s="126"/>
      <c r="Y33" s="125"/>
      <c r="Z33" s="118"/>
      <c r="AA33" s="118"/>
    </row>
    <row r="34" spans="2:27" s="124" customFormat="1" ht="20.100000000000001" customHeight="1">
      <c r="B34" s="125"/>
      <c r="C34" s="123" t="s">
        <v>271</v>
      </c>
      <c r="D34" s="130" t="s">
        <v>268</v>
      </c>
      <c r="E34" s="137" t="s">
        <v>1</v>
      </c>
      <c r="F34" s="155" t="str">
        <f>VLOOKUP($N$2,'C2'!$B$17:$BC$116,41)</f>
        <v>ઓવિયાણ</v>
      </c>
      <c r="G34" s="132"/>
      <c r="H34" s="132"/>
      <c r="I34" s="134"/>
      <c r="J34" s="137" t="s">
        <v>2</v>
      </c>
      <c r="K34" s="155" t="str">
        <f>VLOOKUP($N$2,'C2'!$B$17:$BC$116,42)</f>
        <v>કામરેજ</v>
      </c>
      <c r="L34" s="132"/>
      <c r="M34" s="133"/>
      <c r="N34" s="134"/>
    </row>
    <row r="35" spans="2:27" s="124" customFormat="1" ht="20.100000000000001" customHeight="1">
      <c r="B35" s="125"/>
      <c r="C35" s="123"/>
      <c r="D35" s="130"/>
      <c r="E35" s="138" t="s">
        <v>3</v>
      </c>
      <c r="F35" s="156" t="str">
        <f>VLOOKUP($N$2,'C2'!$B$17:$BC$116,43)</f>
        <v>સુરત</v>
      </c>
      <c r="G35" s="139"/>
      <c r="H35" s="140"/>
      <c r="I35" s="140"/>
      <c r="J35" s="140"/>
      <c r="K35" s="140"/>
      <c r="L35" s="139"/>
      <c r="M35" s="141"/>
      <c r="N35" s="142"/>
    </row>
    <row r="36" spans="2:27" s="124" customFormat="1" ht="20.100000000000001" customHeight="1">
      <c r="B36" s="125"/>
      <c r="C36" s="123"/>
      <c r="D36" s="130"/>
      <c r="E36" s="129"/>
      <c r="F36" s="129"/>
      <c r="G36" s="129"/>
      <c r="H36" s="129"/>
      <c r="I36" s="129"/>
      <c r="J36" s="129"/>
      <c r="K36" s="129"/>
      <c r="L36" s="129"/>
      <c r="M36" s="126"/>
    </row>
    <row r="37" spans="2:27" s="124" customFormat="1" ht="20.100000000000001" customHeight="1">
      <c r="B37" s="125"/>
      <c r="C37" s="392" t="s">
        <v>287</v>
      </c>
      <c r="D37" s="130" t="s">
        <v>268</v>
      </c>
      <c r="E37" s="155" t="str">
        <f>VLOOKUP($N$2,'C2'!$B$17:$BC$116,39)</f>
        <v xml:space="preserve">રાઠોડ શંકરભાઇ </v>
      </c>
      <c r="F37" s="132"/>
      <c r="G37" s="132"/>
      <c r="H37" s="132"/>
      <c r="I37" s="132"/>
      <c r="J37" s="132"/>
      <c r="K37" s="132"/>
      <c r="L37" s="132"/>
      <c r="M37" s="133"/>
      <c r="N37" s="134"/>
      <c r="U37" s="61"/>
      <c r="V37" s="118"/>
      <c r="W37" s="118"/>
      <c r="X37" s="146"/>
      <c r="Y37" s="146"/>
      <c r="Z37" s="129"/>
    </row>
    <row r="38" spans="2:27" s="124" customFormat="1" ht="20.100000000000001" customHeight="1">
      <c r="B38" s="125"/>
      <c r="C38" s="392"/>
      <c r="D38" s="130"/>
      <c r="E38" s="129"/>
      <c r="F38" s="129"/>
      <c r="G38" s="129"/>
      <c r="H38" s="129"/>
      <c r="I38" s="129"/>
      <c r="J38" s="129"/>
      <c r="K38" s="129"/>
      <c r="L38" s="129"/>
      <c r="M38" s="126"/>
    </row>
    <row r="39" spans="2:27" s="124" customFormat="1" ht="20.100000000000001" customHeight="1">
      <c r="B39" s="125"/>
      <c r="C39" s="152" t="s">
        <v>22</v>
      </c>
      <c r="D39" s="130" t="s">
        <v>268</v>
      </c>
      <c r="E39" s="155" t="str">
        <f>VLOOKUP($N$2,'C2'!$B$17:$BC$116,40)</f>
        <v>રાઠોડ મનિષાબેન શંકરભાઇ</v>
      </c>
      <c r="F39" s="132"/>
      <c r="G39" s="132"/>
      <c r="H39" s="132"/>
      <c r="I39" s="132"/>
      <c r="J39" s="132"/>
      <c r="K39" s="132"/>
      <c r="L39" s="132"/>
      <c r="M39" s="133"/>
      <c r="N39" s="134"/>
    </row>
    <row r="40" spans="2:27" s="124" customFormat="1" ht="20.100000000000001" customHeight="1">
      <c r="B40" s="125"/>
      <c r="C40" s="152"/>
      <c r="D40" s="130"/>
      <c r="E40" s="129"/>
      <c r="F40" s="129"/>
      <c r="G40" s="129"/>
      <c r="H40" s="129"/>
      <c r="I40" s="129"/>
      <c r="J40" s="129"/>
      <c r="K40" s="129"/>
      <c r="L40" s="129"/>
      <c r="M40" s="126"/>
      <c r="N40" s="125"/>
      <c r="W40" s="117"/>
      <c r="X40" s="61"/>
      <c r="Y40" s="61"/>
      <c r="Z40" s="125"/>
    </row>
    <row r="41" spans="2:27" s="124" customFormat="1" ht="20.100000000000001" customHeight="1">
      <c r="B41" s="125"/>
      <c r="C41" s="123" t="s">
        <v>272</v>
      </c>
      <c r="D41" s="130" t="s">
        <v>268</v>
      </c>
      <c r="E41" s="157">
        <f>VLOOKUP($N$2,'C2'!$B$17:$BC$116,3)</f>
        <v>0</v>
      </c>
      <c r="G41" s="129"/>
      <c r="H41" s="128" t="s">
        <v>273</v>
      </c>
      <c r="I41" s="393">
        <f>VLOOKUP($N$2,'C2'!$B$17:$BC$116,4)</f>
        <v>0</v>
      </c>
      <c r="J41" s="393"/>
      <c r="K41" s="393"/>
      <c r="L41" s="393"/>
      <c r="M41" s="393"/>
      <c r="N41" s="132"/>
    </row>
    <row r="42" spans="2:27" s="124" customFormat="1" ht="20.100000000000001" customHeight="1">
      <c r="B42" s="125"/>
      <c r="C42" s="123"/>
      <c r="D42" s="130"/>
      <c r="E42" s="129"/>
      <c r="F42" s="129"/>
      <c r="G42" s="129"/>
      <c r="H42" s="129"/>
      <c r="I42" s="129"/>
      <c r="J42" s="129"/>
      <c r="K42" s="129"/>
      <c r="L42" s="129"/>
      <c r="M42" s="126"/>
    </row>
    <row r="43" spans="2:27" s="124" customFormat="1" ht="22.5" customHeight="1">
      <c r="B43" s="125"/>
      <c r="C43" s="123" t="s">
        <v>274</v>
      </c>
      <c r="D43" s="130" t="s">
        <v>268</v>
      </c>
      <c r="E43" s="158" t="str">
        <f>VLOOKUP($N$2,'C2'!$B$17:$BC$116,44)</f>
        <v>-</v>
      </c>
      <c r="F43" s="132"/>
      <c r="G43" s="129"/>
      <c r="H43" s="129"/>
      <c r="I43" s="129"/>
      <c r="J43" s="129"/>
      <c r="K43" s="129"/>
      <c r="L43" s="129"/>
      <c r="M43" s="126"/>
    </row>
    <row r="44" spans="2:27" s="124" customFormat="1" ht="15" customHeight="1">
      <c r="B44" s="125"/>
      <c r="C44" s="123"/>
      <c r="D44" s="130"/>
      <c r="E44" s="129"/>
      <c r="F44" s="129"/>
      <c r="G44" s="129"/>
      <c r="H44" s="129"/>
      <c r="I44" s="129"/>
      <c r="J44" s="129"/>
      <c r="K44" s="129"/>
      <c r="L44" s="129"/>
      <c r="M44" s="126"/>
    </row>
    <row r="45" spans="2:27" s="167" customFormat="1" ht="14.25" customHeight="1">
      <c r="B45" s="164" t="s">
        <v>293</v>
      </c>
      <c r="C45" s="165"/>
      <c r="D45" s="166"/>
      <c r="E45" s="162"/>
      <c r="F45" s="162"/>
      <c r="G45" s="162"/>
      <c r="H45" s="162"/>
      <c r="I45" s="162"/>
      <c r="J45" s="198" t="s">
        <v>334</v>
      </c>
      <c r="K45" s="162"/>
      <c r="L45" s="162"/>
      <c r="M45" s="162"/>
      <c r="S45" s="164" t="s">
        <v>293</v>
      </c>
      <c r="Y45" s="198" t="s">
        <v>334</v>
      </c>
      <c r="AA45" s="199"/>
    </row>
    <row r="46" spans="2:27" s="163" customFormat="1" ht="11.25">
      <c r="C46" s="160"/>
      <c r="D46" s="161"/>
      <c r="E46" s="159"/>
      <c r="F46" s="159"/>
      <c r="G46" s="159"/>
      <c r="H46" s="159"/>
      <c r="I46" s="159"/>
      <c r="J46" s="159"/>
      <c r="K46" s="159"/>
      <c r="L46" s="159"/>
      <c r="M46" s="159"/>
    </row>
    <row r="47" spans="2:27" s="212" customFormat="1">
      <c r="B47" s="210"/>
      <c r="C47" s="109"/>
      <c r="D47" s="211"/>
      <c r="E47" s="210"/>
      <c r="F47" s="210"/>
      <c r="G47" s="210"/>
      <c r="H47" s="210"/>
      <c r="I47" s="210"/>
      <c r="J47" s="210"/>
      <c r="K47" s="210"/>
      <c r="L47" s="210"/>
      <c r="M47" s="210"/>
    </row>
    <row r="48" spans="2:27"/>
    <row r="49" spans="2:2" ht="15.75" hidden="1">
      <c r="B49" s="102"/>
    </row>
  </sheetData>
  <protectedRanges>
    <protectedRange sqref="N2 C1" name="Range1"/>
  </protectedRanges>
  <mergeCells count="44">
    <mergeCell ref="Z17:AA18"/>
    <mergeCell ref="N2:O2"/>
    <mergeCell ref="T10:AA10"/>
    <mergeCell ref="T15:T16"/>
    <mergeCell ref="U15:V16"/>
    <mergeCell ref="W15:W16"/>
    <mergeCell ref="X15:X16"/>
    <mergeCell ref="Y15:Y16"/>
    <mergeCell ref="Z15:AA16"/>
    <mergeCell ref="T17:T18"/>
    <mergeCell ref="U17:V18"/>
    <mergeCell ref="W17:W18"/>
    <mergeCell ref="X17:X18"/>
    <mergeCell ref="Y17:Y18"/>
    <mergeCell ref="X21:X22"/>
    <mergeCell ref="Y21:Y22"/>
    <mergeCell ref="Z21:AA22"/>
    <mergeCell ref="T19:T20"/>
    <mergeCell ref="U19:V20"/>
    <mergeCell ref="W19:W20"/>
    <mergeCell ref="X19:X20"/>
    <mergeCell ref="Y19:Y20"/>
    <mergeCell ref="Z19:AA20"/>
    <mergeCell ref="F24:H24"/>
    <mergeCell ref="K22:L22"/>
    <mergeCell ref="T21:T22"/>
    <mergeCell ref="U21:V22"/>
    <mergeCell ref="W21:W22"/>
    <mergeCell ref="Z25:AA26"/>
    <mergeCell ref="T23:T24"/>
    <mergeCell ref="U23:V24"/>
    <mergeCell ref="W23:W24"/>
    <mergeCell ref="X23:X24"/>
    <mergeCell ref="Y23:Y24"/>
    <mergeCell ref="Y25:Y26"/>
    <mergeCell ref="T25:V26"/>
    <mergeCell ref="W25:W26"/>
    <mergeCell ref="X25:X26"/>
    <mergeCell ref="Z23:AA24"/>
    <mergeCell ref="T27:W28"/>
    <mergeCell ref="X27:Y28"/>
    <mergeCell ref="Z27:AA28"/>
    <mergeCell ref="C37:C38"/>
    <mergeCell ref="I41:M41"/>
  </mergeCells>
  <dataValidations count="1">
    <dataValidation type="whole" allowBlank="1" showInputMessage="1" showErrorMessage="1" errorTitle="===========ERROR================" error="માફ કરશો. તમે અયોગ્ય અંક લખ્યો છે. &#10;૧ થી ૧૦૦ ની વચ્ચેની સંખ્યા લખો." sqref="N2:O2">
      <formula1>1</formula1>
      <formula2>100</formula2>
    </dataValidation>
  </dataValidations>
  <hyperlinks>
    <hyperlink ref="C1" location="'0'!B3" tooltip="HOME : CLICK ME" display="HOME"/>
  </hyperlinks>
  <pageMargins left="0.89" right="0.62992125984251968" top="1.08" bottom="0.78740157480314965" header="0.55118110236220474" footer="0.62992125984251968"/>
  <pageSetup paperSize="9" scale="98" orientation="portrait" blackAndWhite="1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6">
    <pageSetUpPr fitToPage="1"/>
  </sheetPr>
  <dimension ref="A1:AH49"/>
  <sheetViews>
    <sheetView showGridLines="0" showRowColHeaders="0" topLeftCell="A31" zoomScale="85" zoomScaleNormal="85" zoomScaleSheetLayoutView="85" workbookViewId="0">
      <selection activeCell="I46" sqref="I46"/>
    </sheetView>
  </sheetViews>
  <sheetFormatPr defaultColWidth="0" defaultRowHeight="15" zeroHeight="1"/>
  <cols>
    <col min="1" max="1" width="4" style="73" customWidth="1"/>
    <col min="2" max="2" width="7.85546875" style="73" customWidth="1"/>
    <col min="3" max="3" width="13.42578125" style="111" customWidth="1"/>
    <col min="4" max="4" width="1.85546875" style="108" customWidth="1"/>
    <col min="5" max="5" width="8.5703125" style="73" customWidth="1"/>
    <col min="6" max="6" width="9.140625" style="73" customWidth="1"/>
    <col min="7" max="7" width="6.28515625" style="73" customWidth="1"/>
    <col min="8" max="8" width="3.85546875" style="73" customWidth="1"/>
    <col min="9" max="9" width="3.7109375" style="73" customWidth="1"/>
    <col min="10" max="10" width="1.85546875" style="73" customWidth="1"/>
    <col min="11" max="11" width="2" style="73" customWidth="1"/>
    <col min="12" max="12" width="5.42578125" style="73" customWidth="1"/>
    <col min="13" max="14" width="5.7109375" style="73" customWidth="1"/>
    <col min="15" max="15" width="4.28515625" style="73" customWidth="1"/>
    <col min="16" max="16" width="7.42578125" style="73" customWidth="1"/>
    <col min="17" max="17" width="5.7109375" style="73" customWidth="1"/>
    <col min="18" max="18" width="2.85546875" style="73" customWidth="1"/>
    <col min="19" max="19" width="3.42578125" style="73" customWidth="1"/>
    <col min="20" max="20" width="6.7109375" style="73" customWidth="1"/>
    <col min="21" max="21" width="9.5703125" style="73" customWidth="1"/>
    <col min="22" max="22" width="12.85546875" style="73" customWidth="1"/>
    <col min="23" max="23" width="7" style="73" customWidth="1"/>
    <col min="24" max="24" width="10.85546875" style="73" customWidth="1"/>
    <col min="25" max="25" width="10.28515625" style="73" customWidth="1"/>
    <col min="26" max="26" width="13.7109375" style="73" customWidth="1"/>
    <col min="27" max="27" width="6.28515625" style="73" customWidth="1"/>
    <col min="28" max="28" width="7.140625" style="73" customWidth="1"/>
    <col min="29" max="29" width="5.7109375" style="73" customWidth="1"/>
    <col min="30" max="30" width="8.5703125" style="73" hidden="1" customWidth="1"/>
    <col min="31" max="34" width="5.7109375" style="73" hidden="1" customWidth="1"/>
    <col min="35" max="16384" width="9.140625" style="73" hidden="1"/>
  </cols>
  <sheetData>
    <row r="1" spans="2:30" ht="33.75" customHeight="1">
      <c r="C1" s="249" t="s">
        <v>15</v>
      </c>
    </row>
    <row r="2" spans="2:30" ht="24" customHeight="1">
      <c r="B2" s="147" t="s">
        <v>289</v>
      </c>
      <c r="N2" s="399">
        <v>1</v>
      </c>
      <c r="O2" s="400"/>
      <c r="S2" s="102" t="s">
        <v>290</v>
      </c>
    </row>
    <row r="3" spans="2:30" ht="24" customHeight="1">
      <c r="B3" s="102" t="s">
        <v>290</v>
      </c>
      <c r="G3" s="102"/>
      <c r="N3" s="149"/>
      <c r="O3" s="149"/>
    </row>
    <row r="4" spans="2:30" ht="15.75" customHeight="1"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6" t="s">
        <v>227</v>
      </c>
      <c r="O4" s="150" t="s">
        <v>291</v>
      </c>
    </row>
    <row r="5" spans="2:30" ht="15" customHeight="1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6"/>
    </row>
    <row r="6" spans="2:30" ht="15" customHeight="1"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  <c r="S6" s="144"/>
      <c r="T6" s="144"/>
      <c r="U6" s="144"/>
      <c r="V6" s="144"/>
      <c r="W6" s="144"/>
      <c r="X6" s="144"/>
      <c r="Y6" s="144"/>
      <c r="Z6" s="144"/>
      <c r="AA6" s="144"/>
    </row>
    <row r="7" spans="2:30" ht="15" customHeight="1"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  <c r="S7" s="124"/>
      <c r="T7" s="124"/>
      <c r="U7" s="124"/>
      <c r="V7" s="124"/>
      <c r="W7" s="124"/>
      <c r="X7" s="124"/>
      <c r="Y7" s="124"/>
      <c r="Z7" s="124"/>
      <c r="AA7" s="144"/>
    </row>
    <row r="8" spans="2:30" ht="15" customHeight="1">
      <c r="B8" s="105"/>
      <c r="C8" s="105"/>
      <c r="D8" s="105"/>
      <c r="E8" s="105"/>
      <c r="F8" s="105"/>
      <c r="G8" s="105"/>
      <c r="H8" s="112"/>
      <c r="I8" s="112"/>
      <c r="J8" s="112"/>
      <c r="K8" s="112"/>
      <c r="L8" s="112"/>
      <c r="M8" s="112"/>
      <c r="S8" s="125"/>
      <c r="U8" s="145"/>
      <c r="V8" s="125"/>
      <c r="W8" s="125"/>
      <c r="X8" s="125"/>
      <c r="Y8" s="125"/>
      <c r="Z8" s="125"/>
      <c r="AA8" s="144"/>
    </row>
    <row r="9" spans="2:30" ht="15" customHeight="1">
      <c r="B9" s="105"/>
      <c r="C9" s="105"/>
      <c r="D9" s="105"/>
      <c r="E9" s="105"/>
      <c r="F9" s="105"/>
      <c r="G9" s="105"/>
      <c r="H9" s="112"/>
      <c r="I9" s="112"/>
      <c r="J9" s="112"/>
      <c r="K9" s="112"/>
      <c r="L9" s="112"/>
      <c r="M9" s="112"/>
      <c r="S9" s="124"/>
      <c r="AA9" s="144"/>
    </row>
    <row r="10" spans="2:30" ht="19.5" customHeight="1">
      <c r="B10" s="105"/>
      <c r="C10" s="105"/>
      <c r="D10" s="105"/>
      <c r="E10" s="105"/>
      <c r="F10" s="105"/>
      <c r="G10" s="105"/>
      <c r="H10" s="143" t="str">
        <f>'1'!D14</f>
        <v>સુરત</v>
      </c>
      <c r="I10" s="105"/>
      <c r="J10" s="105"/>
      <c r="K10" s="105"/>
      <c r="L10" s="105"/>
      <c r="M10" s="106"/>
      <c r="S10" s="124"/>
      <c r="T10" s="416" t="s">
        <v>311</v>
      </c>
      <c r="U10" s="416"/>
      <c r="V10" s="416"/>
      <c r="W10" s="416"/>
      <c r="X10" s="416"/>
      <c r="Y10" s="416"/>
      <c r="Z10" s="416"/>
      <c r="AA10" s="416"/>
    </row>
    <row r="11" spans="2:30" ht="20.25" customHeight="1"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6"/>
      <c r="S11" s="124"/>
      <c r="T11" s="114" t="s">
        <v>275</v>
      </c>
      <c r="U11" s="61"/>
      <c r="V11" s="115" t="str">
        <f>VLOOKUP($N$2,'C2'!$B$17:$BC$116,2)</f>
        <v>રાઠોડ જય શંકરભાઇ</v>
      </c>
      <c r="W11" s="115"/>
      <c r="X11" s="115"/>
      <c r="Y11" s="115"/>
      <c r="Z11" s="115"/>
      <c r="AA11" s="169"/>
    </row>
    <row r="12" spans="2:30" ht="15" customHeight="1"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6"/>
      <c r="S12" s="124"/>
      <c r="T12" s="61"/>
      <c r="U12" s="61"/>
      <c r="V12" s="61"/>
      <c r="W12" s="61"/>
      <c r="X12" s="61"/>
      <c r="Y12" s="61"/>
      <c r="Z12" s="61"/>
      <c r="AA12" s="144"/>
    </row>
    <row r="13" spans="2:30" ht="15" customHeight="1"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6"/>
      <c r="S13" s="124"/>
      <c r="T13" s="113" t="s">
        <v>5</v>
      </c>
      <c r="U13" s="154" t="str">
        <f>'1'!D8</f>
        <v>#</v>
      </c>
      <c r="V13" s="113" t="s">
        <v>6</v>
      </c>
      <c r="W13" s="154" t="str">
        <f>'1'!D9</f>
        <v>V</v>
      </c>
      <c r="X13" s="61"/>
      <c r="Y13" s="61"/>
      <c r="Z13" s="113" t="s">
        <v>288</v>
      </c>
      <c r="AA13" s="170">
        <f>N2</f>
        <v>1</v>
      </c>
    </row>
    <row r="14" spans="2:30" ht="15" customHeight="1"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6"/>
      <c r="S14" s="124"/>
      <c r="T14" s="125"/>
      <c r="U14" s="125"/>
      <c r="V14" s="125"/>
      <c r="W14" s="125"/>
      <c r="X14" s="125"/>
      <c r="Y14" s="125"/>
      <c r="Z14" s="125"/>
      <c r="AA14" s="144"/>
    </row>
    <row r="15" spans="2:30" ht="18.75" customHeight="1"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6"/>
      <c r="S15" s="124"/>
      <c r="T15" s="402" t="s">
        <v>16</v>
      </c>
      <c r="U15" s="404" t="s">
        <v>251</v>
      </c>
      <c r="V15" s="405"/>
      <c r="W15" s="402" t="s">
        <v>154</v>
      </c>
      <c r="X15" s="402" t="s">
        <v>276</v>
      </c>
      <c r="Y15" s="402" t="s">
        <v>277</v>
      </c>
      <c r="Z15" s="404" t="s">
        <v>278</v>
      </c>
      <c r="AA15" s="405"/>
    </row>
    <row r="16" spans="2:30" ht="18" customHeight="1"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6"/>
      <c r="S16" s="124"/>
      <c r="T16" s="403"/>
      <c r="U16" s="406"/>
      <c r="V16" s="407"/>
      <c r="W16" s="403"/>
      <c r="X16" s="403"/>
      <c r="Y16" s="403"/>
      <c r="Z16" s="406"/>
      <c r="AA16" s="407"/>
      <c r="AD16" s="107"/>
    </row>
    <row r="17" spans="2:30" ht="15" customHeight="1"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6"/>
      <c r="S17" s="124"/>
      <c r="T17" s="417" t="s">
        <v>249</v>
      </c>
      <c r="U17" s="419" t="s">
        <v>206</v>
      </c>
      <c r="V17" s="420"/>
      <c r="W17" s="412">
        <v>200</v>
      </c>
      <c r="X17" s="414">
        <f>VLOOKUP($N$2,'C2'!$B$17:$BC$116,11)</f>
        <v>98</v>
      </c>
      <c r="Y17" s="414" t="str">
        <f>VLOOKUP($N$2,'C2'!$B$17:$BC$116,12)</f>
        <v>D</v>
      </c>
      <c r="Z17" s="408"/>
      <c r="AA17" s="409"/>
      <c r="AD17" s="171"/>
    </row>
    <row r="18" spans="2:30" ht="15" customHeight="1"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6"/>
      <c r="S18" s="124"/>
      <c r="T18" s="418"/>
      <c r="U18" s="421"/>
      <c r="V18" s="422"/>
      <c r="W18" s="413"/>
      <c r="X18" s="415"/>
      <c r="Y18" s="415"/>
      <c r="Z18" s="410"/>
      <c r="AA18" s="411"/>
    </row>
    <row r="19" spans="2:30" ht="15" customHeight="1"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6"/>
      <c r="S19" s="124"/>
      <c r="T19" s="417" t="s">
        <v>279</v>
      </c>
      <c r="U19" s="419" t="s">
        <v>149</v>
      </c>
      <c r="V19" s="420"/>
      <c r="W19" s="412">
        <v>200</v>
      </c>
      <c r="X19" s="414">
        <f>VLOOKUP($N$2,'C2'!$B$17:$BC$116,19)</f>
        <v>135</v>
      </c>
      <c r="Y19" s="414" t="str">
        <f>VLOOKUP($N$2,'C2'!$B$17:$BC$116,20)</f>
        <v>B</v>
      </c>
      <c r="Z19" s="408"/>
      <c r="AA19" s="409"/>
    </row>
    <row r="20" spans="2:30" ht="15" customHeight="1"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6"/>
      <c r="S20" s="124"/>
      <c r="T20" s="418"/>
      <c r="U20" s="421"/>
      <c r="V20" s="422"/>
      <c r="W20" s="413"/>
      <c r="X20" s="415"/>
      <c r="Y20" s="415"/>
      <c r="Z20" s="410"/>
      <c r="AA20" s="411"/>
    </row>
    <row r="21" spans="2:30" ht="15" customHeight="1"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6"/>
      <c r="S21" s="124"/>
      <c r="T21" s="417" t="s">
        <v>280</v>
      </c>
      <c r="U21" s="419" t="s">
        <v>329</v>
      </c>
      <c r="V21" s="420"/>
      <c r="W21" s="412">
        <v>200</v>
      </c>
      <c r="X21" s="414">
        <f>VLOOKUP($N$2,'C2'!$B$17:$BC$116,28)</f>
        <v>145</v>
      </c>
      <c r="Y21" s="414" t="str">
        <f>VLOOKUP($N$2,'C2'!$B$17:$BC$116,29)</f>
        <v>B</v>
      </c>
      <c r="Z21" s="408"/>
      <c r="AA21" s="409"/>
    </row>
    <row r="22" spans="2:30" s="124" customFormat="1" ht="15" customHeight="1">
      <c r="B22" s="119"/>
      <c r="C22" s="120" t="s">
        <v>5</v>
      </c>
      <c r="D22" s="121"/>
      <c r="E22" s="151" t="str">
        <f>'1'!D8</f>
        <v>#</v>
      </c>
      <c r="F22" s="123"/>
      <c r="J22" s="120" t="s">
        <v>6</v>
      </c>
      <c r="K22" s="395" t="str">
        <f>'1'!D9</f>
        <v>V</v>
      </c>
      <c r="L22" s="395"/>
      <c r="M22" s="125"/>
      <c r="T22" s="418"/>
      <c r="U22" s="421"/>
      <c r="V22" s="422"/>
      <c r="W22" s="413"/>
      <c r="X22" s="415"/>
      <c r="Y22" s="415"/>
      <c r="Z22" s="410"/>
      <c r="AA22" s="411"/>
    </row>
    <row r="23" spans="2:30" s="124" customFormat="1" ht="15" customHeight="1"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26"/>
      <c r="T23" s="417" t="s">
        <v>281</v>
      </c>
      <c r="U23" s="419" t="s">
        <v>282</v>
      </c>
      <c r="V23" s="420"/>
      <c r="W23" s="412">
        <v>200</v>
      </c>
      <c r="X23" s="414">
        <f>VLOOKUP($N$2,'C2'!$B$17:$BC$116,30)</f>
        <v>154</v>
      </c>
      <c r="Y23" s="414" t="str">
        <f>VLOOKUP($N$2,'C2'!$B$17:$BC$116,31)</f>
        <v>B</v>
      </c>
      <c r="Z23" s="408"/>
      <c r="AA23" s="409"/>
    </row>
    <row r="24" spans="2:30" s="124" customFormat="1" ht="15.75" customHeight="1">
      <c r="B24" s="125"/>
      <c r="C24" s="123"/>
      <c r="D24" s="127"/>
      <c r="E24" s="128" t="s">
        <v>266</v>
      </c>
      <c r="F24" s="395" t="str">
        <f>'1'!D13</f>
        <v>Z)!(&lt;Z)</v>
      </c>
      <c r="G24" s="395"/>
      <c r="H24" s="395"/>
      <c r="I24" s="129"/>
      <c r="J24" s="129"/>
      <c r="K24" s="129"/>
      <c r="L24" s="129"/>
      <c r="M24" s="126"/>
      <c r="T24" s="418"/>
      <c r="U24" s="421"/>
      <c r="V24" s="422"/>
      <c r="W24" s="413"/>
      <c r="X24" s="415"/>
      <c r="Y24" s="415"/>
      <c r="Z24" s="410"/>
      <c r="AA24" s="411"/>
    </row>
    <row r="25" spans="2:30" s="124" customFormat="1" ht="15.75" customHeight="1">
      <c r="B25" s="125"/>
      <c r="C25" s="123"/>
      <c r="D25" s="130"/>
      <c r="E25" s="129"/>
      <c r="F25" s="129"/>
      <c r="G25" s="129"/>
      <c r="H25" s="129"/>
      <c r="I25" s="129"/>
      <c r="J25" s="129"/>
      <c r="K25" s="129"/>
      <c r="L25" s="129"/>
      <c r="M25" s="126"/>
      <c r="T25" s="408" t="s">
        <v>154</v>
      </c>
      <c r="U25" s="423"/>
      <c r="V25" s="409"/>
      <c r="W25" s="412">
        <v>800</v>
      </c>
      <c r="X25" s="414">
        <f>VLOOKUP($N$2,'C2'!$B$17:$BC$116,32)</f>
        <v>532</v>
      </c>
      <c r="Y25" s="414" t="str">
        <f>VLOOKUP($N$2,'C2'!$B$17:$BC$116,33)</f>
        <v>B</v>
      </c>
      <c r="Z25" s="408"/>
      <c r="AA25" s="409"/>
    </row>
    <row r="26" spans="2:30" s="124" customFormat="1" ht="20.100000000000001" customHeight="1">
      <c r="B26" s="125"/>
      <c r="C26" s="123" t="s">
        <v>267</v>
      </c>
      <c r="D26" s="130" t="s">
        <v>268</v>
      </c>
      <c r="E26" s="153" t="str">
        <f>'1'!D3</f>
        <v>શ્રી ઓવિયાણ પ્રાથમિક શાળા</v>
      </c>
      <c r="F26" s="132"/>
      <c r="G26" s="132"/>
      <c r="H26" s="132"/>
      <c r="I26" s="132"/>
      <c r="J26" s="132"/>
      <c r="K26" s="132"/>
      <c r="L26" s="132"/>
      <c r="M26" s="133"/>
      <c r="N26" s="134"/>
      <c r="T26" s="410"/>
      <c r="U26" s="424"/>
      <c r="V26" s="411"/>
      <c r="W26" s="413"/>
      <c r="X26" s="415"/>
      <c r="Y26" s="415"/>
      <c r="Z26" s="410"/>
      <c r="AA26" s="411"/>
    </row>
    <row r="27" spans="2:30" s="124" customFormat="1" ht="20.100000000000001" customHeight="1">
      <c r="B27" s="125"/>
      <c r="C27" s="123"/>
      <c r="D27" s="130"/>
      <c r="E27" s="129"/>
      <c r="F27" s="129"/>
      <c r="G27" s="129"/>
      <c r="H27" s="129"/>
      <c r="I27" s="129"/>
      <c r="J27" s="129"/>
      <c r="K27" s="129"/>
      <c r="L27" s="129"/>
      <c r="M27" s="126"/>
      <c r="T27" s="425" t="s">
        <v>222</v>
      </c>
      <c r="U27" s="425"/>
      <c r="V27" s="425"/>
      <c r="W27" s="425"/>
      <c r="X27" s="426" t="str">
        <f>VLOOKUP($N$2,'C2'!$B$17:$BC$116,33)</f>
        <v>B</v>
      </c>
      <c r="Y27" s="426"/>
      <c r="Z27" s="394"/>
      <c r="AA27" s="394"/>
    </row>
    <row r="28" spans="2:30" s="124" customFormat="1" ht="20.100000000000001" customHeight="1">
      <c r="B28" s="125"/>
      <c r="C28" s="123" t="s">
        <v>269</v>
      </c>
      <c r="D28" s="130" t="s">
        <v>268</v>
      </c>
      <c r="E28" s="153" t="str">
        <f>'1'!D5</f>
        <v>કામરેજ</v>
      </c>
      <c r="F28" s="132"/>
      <c r="G28" s="132"/>
      <c r="H28" s="132"/>
      <c r="I28" s="132"/>
      <c r="J28" s="132"/>
      <c r="K28" s="132"/>
      <c r="L28" s="132"/>
      <c r="M28" s="133"/>
      <c r="N28" s="134"/>
      <c r="T28" s="425"/>
      <c r="U28" s="425"/>
      <c r="V28" s="425"/>
      <c r="W28" s="425"/>
      <c r="X28" s="426"/>
      <c r="Y28" s="426"/>
      <c r="Z28" s="394"/>
      <c r="AA28" s="394"/>
    </row>
    <row r="29" spans="2:30" s="124" customFormat="1" ht="20.100000000000001" customHeight="1">
      <c r="B29" s="125"/>
      <c r="C29" s="123"/>
      <c r="D29" s="130"/>
      <c r="E29" s="129"/>
      <c r="F29" s="129"/>
      <c r="G29" s="129"/>
      <c r="H29" s="129"/>
      <c r="I29" s="129"/>
      <c r="J29" s="129"/>
      <c r="K29" s="129"/>
      <c r="L29" s="129"/>
      <c r="M29" s="126"/>
      <c r="T29" s="125"/>
      <c r="U29" s="125"/>
      <c r="V29" s="125"/>
      <c r="W29" s="125"/>
      <c r="X29" s="125"/>
      <c r="Y29" s="125"/>
      <c r="Z29" s="283"/>
      <c r="AA29" s="283"/>
    </row>
    <row r="30" spans="2:30" s="124" customFormat="1" ht="20.100000000000001" customHeight="1">
      <c r="B30" s="125"/>
      <c r="C30" s="135" t="s">
        <v>286</v>
      </c>
      <c r="D30" s="130" t="s">
        <v>268</v>
      </c>
      <c r="E30" s="153" t="str">
        <f>'1'!D6</f>
        <v>સુરત</v>
      </c>
      <c r="F30" s="132"/>
      <c r="G30" s="132"/>
      <c r="H30" s="132"/>
      <c r="I30" s="132"/>
      <c r="J30" s="132"/>
      <c r="K30" s="132"/>
      <c r="L30" s="132"/>
      <c r="M30" s="133"/>
      <c r="N30" s="134"/>
      <c r="T30" s="113" t="s">
        <v>283</v>
      </c>
      <c r="U30" s="115" t="str">
        <f>'1'!D15</f>
        <v>ઓવિયાણ</v>
      </c>
      <c r="V30" s="115"/>
      <c r="W30" s="117"/>
      <c r="X30" s="61"/>
      <c r="Y30" s="113" t="s">
        <v>285</v>
      </c>
      <c r="Z30" s="134"/>
      <c r="AA30" s="134"/>
    </row>
    <row r="31" spans="2:30" s="124" customFormat="1" ht="20.100000000000001" customHeight="1">
      <c r="B31" s="125"/>
      <c r="C31" s="123"/>
      <c r="D31" s="130"/>
      <c r="E31" s="129"/>
      <c r="F31" s="129"/>
      <c r="G31" s="129"/>
      <c r="H31" s="129"/>
      <c r="I31" s="129"/>
      <c r="J31" s="129"/>
      <c r="K31" s="129"/>
      <c r="L31" s="129"/>
      <c r="M31" s="126"/>
      <c r="W31" s="118"/>
      <c r="X31" s="118"/>
      <c r="Z31" s="129"/>
    </row>
    <row r="32" spans="2:30" s="124" customFormat="1" ht="20.100000000000001" customHeight="1">
      <c r="B32" s="125"/>
      <c r="C32" s="123" t="s">
        <v>270</v>
      </c>
      <c r="D32" s="130" t="s">
        <v>268</v>
      </c>
      <c r="E32" s="132" t="str">
        <f>VLOOKUP($N$2,'C2'!$B$17:$BC$116,2)</f>
        <v>રાઠોડ જય શંકરભાઇ</v>
      </c>
      <c r="F32" s="132"/>
      <c r="G32" s="132"/>
      <c r="H32" s="132"/>
      <c r="I32" s="132"/>
      <c r="J32" s="132"/>
      <c r="K32" s="132"/>
      <c r="L32" s="132"/>
      <c r="M32" s="133"/>
      <c r="N32" s="134"/>
      <c r="T32" s="113" t="s">
        <v>284</v>
      </c>
      <c r="U32" s="115" t="str">
        <f>'1'!D10</f>
        <v>!(í)$íZ)Z)</v>
      </c>
      <c r="V32" s="115"/>
    </row>
    <row r="33" spans="2:27" s="124" customFormat="1" ht="20.100000000000001" customHeight="1">
      <c r="B33" s="125"/>
      <c r="C33" s="123"/>
      <c r="D33" s="130"/>
      <c r="E33" s="136"/>
      <c r="F33" s="136"/>
      <c r="G33" s="136"/>
      <c r="H33" s="129"/>
      <c r="I33" s="129"/>
      <c r="J33" s="129"/>
      <c r="K33" s="129"/>
      <c r="L33" s="129"/>
      <c r="M33" s="126"/>
      <c r="T33" s="118"/>
      <c r="U33" s="118"/>
      <c r="V33" s="118"/>
      <c r="W33" s="279"/>
      <c r="X33" s="171"/>
      <c r="Y33" s="171"/>
      <c r="Z33" s="118"/>
      <c r="AA33" s="118"/>
    </row>
    <row r="34" spans="2:27" s="124" customFormat="1" ht="20.100000000000001" customHeight="1">
      <c r="B34" s="125"/>
      <c r="C34" s="123" t="s">
        <v>271</v>
      </c>
      <c r="D34" s="130" t="s">
        <v>268</v>
      </c>
      <c r="E34" s="137" t="s">
        <v>1</v>
      </c>
      <c r="F34" s="155" t="str">
        <f>VLOOKUP($N$2,'C2'!$B$17:$BC$116,41)</f>
        <v>ઓવિયાણ</v>
      </c>
      <c r="G34" s="132"/>
      <c r="H34" s="132"/>
      <c r="I34" s="134"/>
      <c r="J34" s="137" t="s">
        <v>2</v>
      </c>
      <c r="K34" s="155" t="str">
        <f>VLOOKUP($N$2,'C2'!$B$17:$BC$116,42)</f>
        <v>કામરેજ</v>
      </c>
      <c r="L34" s="132"/>
      <c r="M34" s="133"/>
      <c r="N34" s="134"/>
    </row>
    <row r="35" spans="2:27" s="124" customFormat="1" ht="20.100000000000001" customHeight="1">
      <c r="B35" s="125"/>
      <c r="C35" s="123"/>
      <c r="D35" s="130"/>
      <c r="E35" s="138" t="s">
        <v>3</v>
      </c>
      <c r="F35" s="156" t="str">
        <f>VLOOKUP($N$2,'C2'!$B$17:$BC$116,43)</f>
        <v>સુરત</v>
      </c>
      <c r="G35" s="139"/>
      <c r="H35" s="140"/>
      <c r="I35" s="140"/>
      <c r="J35" s="140"/>
      <c r="K35" s="140"/>
      <c r="L35" s="139"/>
      <c r="M35" s="141"/>
      <c r="N35" s="142"/>
    </row>
    <row r="36" spans="2:27" s="124" customFormat="1" ht="20.100000000000001" customHeight="1">
      <c r="B36" s="125"/>
      <c r="C36" s="123"/>
      <c r="D36" s="130"/>
      <c r="E36" s="129"/>
      <c r="F36" s="129"/>
      <c r="G36" s="129"/>
      <c r="H36" s="129"/>
      <c r="I36" s="129"/>
      <c r="J36" s="129"/>
      <c r="K36" s="129"/>
      <c r="L36" s="129"/>
      <c r="M36" s="126"/>
    </row>
    <row r="37" spans="2:27" s="124" customFormat="1" ht="20.100000000000001" customHeight="1">
      <c r="B37" s="125"/>
      <c r="C37" s="392" t="s">
        <v>287</v>
      </c>
      <c r="D37" s="130" t="s">
        <v>268</v>
      </c>
      <c r="E37" s="155" t="str">
        <f>VLOOKUP($N$2,'C2'!$B$17:$BC$116,39)</f>
        <v xml:space="preserve">રાઠોડ શંકરભાઇ </v>
      </c>
      <c r="F37" s="132"/>
      <c r="G37" s="132"/>
      <c r="H37" s="132"/>
      <c r="I37" s="132"/>
      <c r="J37" s="132"/>
      <c r="K37" s="132"/>
      <c r="L37" s="132"/>
      <c r="M37" s="133"/>
      <c r="N37" s="134"/>
      <c r="U37" s="61"/>
      <c r="V37" s="118"/>
      <c r="W37" s="118"/>
      <c r="X37" s="146"/>
      <c r="Y37" s="146"/>
      <c r="Z37" s="129"/>
    </row>
    <row r="38" spans="2:27" s="124" customFormat="1" ht="20.100000000000001" customHeight="1">
      <c r="B38" s="125"/>
      <c r="C38" s="392"/>
      <c r="D38" s="130"/>
      <c r="E38" s="129"/>
      <c r="F38" s="129"/>
      <c r="G38" s="129"/>
      <c r="H38" s="129"/>
      <c r="I38" s="129"/>
      <c r="J38" s="129"/>
      <c r="K38" s="129"/>
      <c r="L38" s="129"/>
      <c r="M38" s="126"/>
    </row>
    <row r="39" spans="2:27" s="124" customFormat="1" ht="20.100000000000001" customHeight="1">
      <c r="B39" s="125"/>
      <c r="C39" s="152" t="s">
        <v>22</v>
      </c>
      <c r="D39" s="130" t="s">
        <v>268</v>
      </c>
      <c r="E39" s="155" t="str">
        <f>VLOOKUP($N$2,'C2'!$B$17:$BC$116,40)</f>
        <v>રાઠોડ મનિષાબેન શંકરભાઇ</v>
      </c>
      <c r="F39" s="132"/>
      <c r="G39" s="132"/>
      <c r="H39" s="132"/>
      <c r="I39" s="132"/>
      <c r="J39" s="132"/>
      <c r="K39" s="132"/>
      <c r="L39" s="132"/>
      <c r="M39" s="133"/>
      <c r="N39" s="134"/>
    </row>
    <row r="40" spans="2:27" s="124" customFormat="1" ht="20.100000000000001" customHeight="1">
      <c r="B40" s="125"/>
      <c r="C40" s="152"/>
      <c r="D40" s="130"/>
      <c r="E40" s="129"/>
      <c r="F40" s="129"/>
      <c r="G40" s="129"/>
      <c r="H40" s="129"/>
      <c r="I40" s="129"/>
      <c r="J40" s="129"/>
      <c r="K40" s="129"/>
      <c r="L40" s="129"/>
      <c r="M40" s="126"/>
      <c r="N40" s="125"/>
      <c r="W40" s="117"/>
      <c r="X40" s="61"/>
      <c r="Y40" s="61"/>
      <c r="Z40" s="125"/>
    </row>
    <row r="41" spans="2:27" s="124" customFormat="1" ht="20.100000000000001" customHeight="1">
      <c r="B41" s="125"/>
      <c r="C41" s="123" t="s">
        <v>272</v>
      </c>
      <c r="D41" s="130" t="s">
        <v>268</v>
      </c>
      <c r="E41" s="157">
        <f>VLOOKUP($N$2,'C2'!$B$17:$BC$116,3)</f>
        <v>0</v>
      </c>
      <c r="G41" s="129"/>
      <c r="H41" s="128" t="s">
        <v>273</v>
      </c>
      <c r="I41" s="393">
        <f>VLOOKUP($N$2,'C2'!$B$17:$BC$116,4)</f>
        <v>0</v>
      </c>
      <c r="J41" s="393"/>
      <c r="K41" s="393"/>
      <c r="L41" s="393"/>
      <c r="M41" s="393"/>
      <c r="N41" s="132"/>
    </row>
    <row r="42" spans="2:27" s="124" customFormat="1" ht="20.100000000000001" customHeight="1">
      <c r="B42" s="125"/>
      <c r="C42" s="123"/>
      <c r="D42" s="130"/>
      <c r="E42" s="129"/>
      <c r="F42" s="129"/>
      <c r="G42" s="129"/>
      <c r="H42" s="129"/>
      <c r="I42" s="129"/>
      <c r="J42" s="129"/>
      <c r="K42" s="129"/>
      <c r="L42" s="129"/>
      <c r="M42" s="126"/>
    </row>
    <row r="43" spans="2:27" s="124" customFormat="1" ht="22.5" customHeight="1">
      <c r="B43" s="125"/>
      <c r="C43" s="123" t="s">
        <v>274</v>
      </c>
      <c r="D43" s="130" t="s">
        <v>268</v>
      </c>
      <c r="E43" s="158" t="str">
        <f>VLOOKUP($N$2,'C2'!$B$17:$BC$116,44)</f>
        <v>-</v>
      </c>
      <c r="F43" s="132"/>
      <c r="G43" s="129"/>
      <c r="H43" s="129"/>
      <c r="I43" s="129"/>
      <c r="J43" s="129"/>
      <c r="K43" s="129"/>
      <c r="L43" s="129"/>
      <c r="M43" s="126"/>
    </row>
    <row r="44" spans="2:27" s="124" customFormat="1" ht="15" customHeight="1">
      <c r="B44" s="125"/>
      <c r="C44" s="123"/>
      <c r="D44" s="130"/>
      <c r="E44" s="129"/>
      <c r="F44" s="129"/>
      <c r="G44" s="129"/>
      <c r="H44" s="129"/>
      <c r="I44" s="129"/>
      <c r="J44" s="129"/>
      <c r="K44" s="129"/>
      <c r="L44" s="129"/>
      <c r="M44" s="126"/>
    </row>
    <row r="45" spans="2:27" s="163" customFormat="1" ht="7.5" customHeight="1">
      <c r="B45" s="159"/>
      <c r="C45" s="160"/>
      <c r="D45" s="161"/>
      <c r="E45" s="159"/>
      <c r="F45" s="159"/>
      <c r="G45" s="159"/>
      <c r="H45" s="159"/>
      <c r="I45" s="159"/>
      <c r="J45" s="159"/>
      <c r="K45" s="159"/>
      <c r="L45" s="159"/>
      <c r="M45" s="159"/>
    </row>
    <row r="46" spans="2:27" s="209" customFormat="1" ht="14.25" customHeight="1">
      <c r="B46" s="204" t="s">
        <v>310</v>
      </c>
      <c r="C46" s="206"/>
      <c r="D46" s="207"/>
      <c r="E46" s="208"/>
      <c r="F46" s="208"/>
      <c r="G46" s="208"/>
      <c r="H46" s="208"/>
      <c r="I46" s="205" t="s">
        <v>334</v>
      </c>
      <c r="J46" s="208"/>
      <c r="L46" s="208"/>
      <c r="M46" s="208"/>
      <c r="S46" s="204" t="s">
        <v>310</v>
      </c>
      <c r="Z46" s="205" t="s">
        <v>334</v>
      </c>
    </row>
    <row r="47" spans="2:27" s="212" customFormat="1">
      <c r="B47" s="210"/>
      <c r="C47" s="109"/>
      <c r="D47" s="211"/>
      <c r="E47" s="210"/>
      <c r="F47" s="210"/>
      <c r="G47" s="210"/>
      <c r="H47" s="210"/>
      <c r="I47" s="210"/>
      <c r="J47" s="210"/>
      <c r="K47" s="210"/>
      <c r="L47" s="210"/>
      <c r="M47" s="210"/>
    </row>
    <row r="48" spans="2:27"/>
    <row r="49" spans="2:2" ht="15.75" hidden="1">
      <c r="B49" s="102"/>
    </row>
  </sheetData>
  <protectedRanges>
    <protectedRange sqref="N2 C1" name="Range1"/>
  </protectedRanges>
  <mergeCells count="44">
    <mergeCell ref="Z17:AA18"/>
    <mergeCell ref="N2:O2"/>
    <mergeCell ref="T10:AA10"/>
    <mergeCell ref="T15:T16"/>
    <mergeCell ref="U15:V16"/>
    <mergeCell ref="W15:W16"/>
    <mergeCell ref="X15:X16"/>
    <mergeCell ref="Y15:Y16"/>
    <mergeCell ref="Z15:AA16"/>
    <mergeCell ref="T17:T18"/>
    <mergeCell ref="U17:V18"/>
    <mergeCell ref="W17:W18"/>
    <mergeCell ref="X17:X18"/>
    <mergeCell ref="Y17:Y18"/>
    <mergeCell ref="Y21:Y22"/>
    <mergeCell ref="Z21:AA22"/>
    <mergeCell ref="T19:T20"/>
    <mergeCell ref="U19:V20"/>
    <mergeCell ref="W19:W20"/>
    <mergeCell ref="X19:X20"/>
    <mergeCell ref="Y19:Y20"/>
    <mergeCell ref="Z19:AA20"/>
    <mergeCell ref="K22:L22"/>
    <mergeCell ref="T21:T22"/>
    <mergeCell ref="U21:V22"/>
    <mergeCell ref="W21:W22"/>
    <mergeCell ref="X21:X22"/>
    <mergeCell ref="F24:H24"/>
    <mergeCell ref="Z25:AA26"/>
    <mergeCell ref="T23:T24"/>
    <mergeCell ref="U23:V24"/>
    <mergeCell ref="W23:W24"/>
    <mergeCell ref="X23:X24"/>
    <mergeCell ref="Y23:Y24"/>
    <mergeCell ref="W25:W26"/>
    <mergeCell ref="X25:X26"/>
    <mergeCell ref="Y25:Y26"/>
    <mergeCell ref="T25:V26"/>
    <mergeCell ref="Z23:AA24"/>
    <mergeCell ref="C37:C38"/>
    <mergeCell ref="I41:M41"/>
    <mergeCell ref="T27:W28"/>
    <mergeCell ref="X27:Y28"/>
    <mergeCell ref="Z27:AA28"/>
  </mergeCells>
  <dataValidations count="1">
    <dataValidation type="whole" allowBlank="1" showInputMessage="1" showErrorMessage="1" errorTitle="===========ERROR================" error="માફ કરશો. તમે અયોગ્ય અંક લખ્યો છે. &#10;૧ થી ૧૦૦ ની વચ્ચેની સંખ્યા લખો." sqref="N2:O2">
      <formula1>1</formula1>
      <formula2>100</formula2>
    </dataValidation>
  </dataValidations>
  <hyperlinks>
    <hyperlink ref="C1" location="'0'!B3" tooltip="HOME : CLICK ME" display="HOME"/>
  </hyperlinks>
  <pageMargins left="0.89" right="0.59" top="1.08" bottom="0.78740157480314965" header="0.55118110236220474" footer="0.62992125984251968"/>
  <pageSetup paperSize="9" scale="95" orientation="portrait" blackAndWhite="1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27">
    <pageSetUpPr fitToPage="1"/>
  </sheetPr>
  <dimension ref="A1:AM50"/>
  <sheetViews>
    <sheetView showGridLines="0" showRowColHeaders="0" topLeftCell="A25" zoomScale="85" zoomScaleNormal="85" zoomScaleSheetLayoutView="85" workbookViewId="0">
      <selection activeCell="J46" sqref="J46"/>
    </sheetView>
  </sheetViews>
  <sheetFormatPr defaultColWidth="0" defaultRowHeight="15" zeroHeight="1"/>
  <cols>
    <col min="1" max="1" width="4" style="73" customWidth="1"/>
    <col min="2" max="2" width="7.85546875" style="73" customWidth="1"/>
    <col min="3" max="3" width="13.42578125" style="111" customWidth="1"/>
    <col min="4" max="4" width="1.85546875" style="108" customWidth="1"/>
    <col min="5" max="5" width="8.5703125" style="73" customWidth="1"/>
    <col min="6" max="6" width="9.140625" style="73" customWidth="1"/>
    <col min="7" max="7" width="6.28515625" style="73" customWidth="1"/>
    <col min="8" max="8" width="3.85546875" style="73" customWidth="1"/>
    <col min="9" max="9" width="3.7109375" style="73" customWidth="1"/>
    <col min="10" max="10" width="1.85546875" style="73" customWidth="1"/>
    <col min="11" max="11" width="2" style="73" customWidth="1"/>
    <col min="12" max="12" width="5.42578125" style="73" customWidth="1"/>
    <col min="13" max="14" width="5.7109375" style="73" customWidth="1"/>
    <col min="15" max="15" width="4.28515625" style="73" customWidth="1"/>
    <col min="16" max="16" width="7.42578125" style="73" customWidth="1"/>
    <col min="17" max="17" width="5.7109375" style="73" customWidth="1"/>
    <col min="18" max="18" width="2.85546875" style="73" customWidth="1"/>
    <col min="19" max="19" width="2.5703125" style="73" customWidth="1"/>
    <col min="20" max="20" width="6.7109375" style="73" customWidth="1"/>
    <col min="21" max="21" width="9.5703125" style="73" customWidth="1"/>
    <col min="22" max="22" width="12.85546875" style="73" customWidth="1"/>
    <col min="23" max="28" width="5.28515625" style="73" customWidth="1"/>
    <col min="29" max="30" width="7" style="73" customWidth="1"/>
    <col min="31" max="31" width="8.5703125" style="73" customWidth="1"/>
    <col min="32" max="32" width="9.140625" style="73" customWidth="1"/>
    <col min="33" max="33" width="2.5703125" style="73" customWidth="1"/>
    <col min="34" max="34" width="3" style="73" customWidth="1"/>
    <col min="35" max="35" width="8.5703125" style="73" hidden="1" customWidth="1"/>
    <col min="36" max="39" width="5.7109375" style="73" hidden="1" customWidth="1"/>
    <col min="40" max="16384" width="9.140625" style="73" hidden="1"/>
  </cols>
  <sheetData>
    <row r="1" spans="2:33" ht="33.75" customHeight="1">
      <c r="C1" s="249" t="s">
        <v>15</v>
      </c>
    </row>
    <row r="2" spans="2:33" ht="24" customHeight="1">
      <c r="B2" s="147" t="s">
        <v>289</v>
      </c>
      <c r="N2" s="399">
        <v>1</v>
      </c>
      <c r="O2" s="400"/>
      <c r="S2" s="102" t="s">
        <v>290</v>
      </c>
    </row>
    <row r="3" spans="2:33" ht="24" customHeight="1">
      <c r="B3" s="102" t="s">
        <v>290</v>
      </c>
      <c r="G3" s="102"/>
      <c r="N3" s="149"/>
      <c r="O3" s="149"/>
    </row>
    <row r="4" spans="2:33" ht="15.75" customHeight="1" thickBot="1"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6" t="s">
        <v>227</v>
      </c>
      <c r="O4" s="150" t="s">
        <v>291</v>
      </c>
    </row>
    <row r="5" spans="2:33" ht="11.25" customHeight="1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6"/>
      <c r="S5" s="180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2"/>
    </row>
    <row r="6" spans="2:33" ht="36" customHeight="1"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  <c r="S6" s="183"/>
      <c r="T6" s="429" t="str">
        <f>'1'!D3</f>
        <v>શ્રી ઓવિયાણ પ્રાથમિક શાળા</v>
      </c>
      <c r="U6" s="429"/>
      <c r="V6" s="429"/>
      <c r="W6" s="429"/>
      <c r="X6" s="429"/>
      <c r="Y6" s="429"/>
      <c r="Z6" s="429"/>
      <c r="AA6" s="429"/>
      <c r="AB6" s="429"/>
      <c r="AC6" s="429"/>
      <c r="AD6" s="429"/>
      <c r="AE6" s="429"/>
      <c r="AF6" s="429"/>
      <c r="AG6" s="184"/>
    </row>
    <row r="7" spans="2:33" ht="23.25" customHeight="1"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  <c r="S7" s="185"/>
      <c r="T7" s="430" t="str">
        <f>CONCATENATE('1'!C4,'1'!E4,'1'!D4,'1'!G4,'1'!E4,'1'!C5,'1'!E5,'1'!D5,'1'!G5,'1'!E5,'1'!C6,'1'!E6,'1'!D6)</f>
        <v>UFD o  ઓવિયાણ4 TF,]SM o કામરેજ4 lHÿ,M o સુરત</v>
      </c>
      <c r="U7" s="430"/>
      <c r="V7" s="430"/>
      <c r="W7" s="430"/>
      <c r="X7" s="430"/>
      <c r="Y7" s="430"/>
      <c r="Z7" s="430"/>
      <c r="AA7" s="430"/>
      <c r="AB7" s="430"/>
      <c r="AC7" s="430"/>
      <c r="AD7" s="430"/>
      <c r="AE7" s="430"/>
      <c r="AF7" s="430"/>
      <c r="AG7" s="184"/>
    </row>
    <row r="8" spans="2:33" ht="26.25" customHeight="1">
      <c r="B8" s="105"/>
      <c r="C8" s="105"/>
      <c r="D8" s="105"/>
      <c r="E8" s="105"/>
      <c r="F8" s="105"/>
      <c r="G8" s="105"/>
      <c r="H8" s="192" t="str">
        <f>'1'!D14</f>
        <v>સુરત</v>
      </c>
      <c r="I8" s="112"/>
      <c r="J8" s="112"/>
      <c r="K8" s="112"/>
      <c r="L8" s="112"/>
      <c r="M8" s="112"/>
      <c r="S8" s="185"/>
      <c r="T8" s="431" t="s">
        <v>309</v>
      </c>
      <c r="U8" s="431"/>
      <c r="V8" s="431"/>
      <c r="W8" s="431"/>
      <c r="X8" s="431"/>
      <c r="Y8" s="431"/>
      <c r="Z8" s="431"/>
      <c r="AA8" s="431"/>
      <c r="AB8" s="431"/>
      <c r="AC8" s="431"/>
      <c r="AD8" s="431"/>
      <c r="AE8" s="431"/>
      <c r="AF8" s="431"/>
      <c r="AG8" s="184"/>
    </row>
    <row r="9" spans="2:33" ht="15" customHeight="1">
      <c r="B9" s="105"/>
      <c r="C9" s="105"/>
      <c r="D9" s="105"/>
      <c r="E9" s="105"/>
      <c r="F9" s="105"/>
      <c r="G9" s="105"/>
      <c r="H9" s="112"/>
      <c r="I9" s="112"/>
      <c r="J9" s="112"/>
      <c r="K9" s="112"/>
      <c r="L9" s="112"/>
      <c r="M9" s="112"/>
      <c r="S9" s="185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86"/>
      <c r="AG9" s="184"/>
    </row>
    <row r="10" spans="2:33" ht="19.5" customHeight="1">
      <c r="B10" s="105"/>
      <c r="C10" s="105"/>
      <c r="D10" s="105"/>
      <c r="E10" s="105"/>
      <c r="F10" s="105"/>
      <c r="G10" s="105"/>
      <c r="I10" s="105"/>
      <c r="J10" s="105"/>
      <c r="K10" s="105"/>
      <c r="L10" s="105"/>
      <c r="M10" s="106"/>
      <c r="S10" s="185"/>
      <c r="T10" s="114" t="s">
        <v>275</v>
      </c>
      <c r="U10" s="187"/>
      <c r="V10" s="115" t="str">
        <f>VLOOKUP($N$2,'C2'!$B$17:$BC$116,2)</f>
        <v>રાઠોડ જય શંકરભાઇ</v>
      </c>
      <c r="W10" s="178"/>
      <c r="X10" s="178"/>
      <c r="Y10" s="178"/>
      <c r="Z10" s="178"/>
      <c r="AA10" s="178"/>
      <c r="AB10" s="178"/>
      <c r="AC10" s="187"/>
      <c r="AD10" s="107"/>
      <c r="AE10" s="113" t="s">
        <v>301</v>
      </c>
      <c r="AF10" s="170">
        <f>VLOOKUP($N$2,'C2'!$B$17:$BC$116,3)</f>
        <v>0</v>
      </c>
      <c r="AG10" s="184"/>
    </row>
    <row r="11" spans="2:33" ht="20.25" customHeight="1"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6"/>
      <c r="S11" s="185"/>
      <c r="U11" s="113" t="s">
        <v>5</v>
      </c>
      <c r="V11" s="154" t="str">
        <f>'1'!D8</f>
        <v>#</v>
      </c>
      <c r="X11" s="113" t="s">
        <v>6</v>
      </c>
      <c r="Y11" s="154" t="str">
        <f>'1'!D9</f>
        <v>V</v>
      </c>
      <c r="Z11" s="113"/>
      <c r="AA11" s="172"/>
      <c r="AB11" s="172"/>
      <c r="AC11" s="117"/>
      <c r="AD11" s="117"/>
      <c r="AE11" s="113" t="s">
        <v>288</v>
      </c>
      <c r="AF11" s="170">
        <f>N2</f>
        <v>1</v>
      </c>
      <c r="AG11" s="184"/>
    </row>
    <row r="12" spans="2:33" ht="9" customHeight="1"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6"/>
      <c r="S12" s="185"/>
      <c r="T12" s="107"/>
      <c r="U12" s="113"/>
      <c r="V12" s="172"/>
      <c r="W12" s="113"/>
      <c r="X12" s="172"/>
      <c r="Y12" s="172"/>
      <c r="Z12" s="113"/>
      <c r="AA12" s="172"/>
      <c r="AB12" s="172"/>
      <c r="AC12" s="117"/>
      <c r="AD12" s="117"/>
      <c r="AE12" s="113"/>
      <c r="AF12" s="200"/>
      <c r="AG12" s="184"/>
    </row>
    <row r="13" spans="2:33" ht="21" customHeight="1"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6"/>
      <c r="S13" s="185"/>
      <c r="T13" s="466" t="s">
        <v>16</v>
      </c>
      <c r="U13" s="466" t="s">
        <v>251</v>
      </c>
      <c r="V13" s="466"/>
      <c r="W13" s="467" t="s">
        <v>305</v>
      </c>
      <c r="X13" s="467"/>
      <c r="Y13" s="467"/>
      <c r="Z13" s="467" t="s">
        <v>306</v>
      </c>
      <c r="AA13" s="467"/>
      <c r="AB13" s="467"/>
      <c r="AC13" s="435" t="s">
        <v>276</v>
      </c>
      <c r="AD13" s="435" t="s">
        <v>277</v>
      </c>
      <c r="AE13" s="466" t="s">
        <v>278</v>
      </c>
      <c r="AF13" s="466"/>
      <c r="AG13" s="184"/>
    </row>
    <row r="14" spans="2:33" ht="25.5" customHeight="1"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6"/>
      <c r="S14" s="185"/>
      <c r="T14" s="466"/>
      <c r="U14" s="466"/>
      <c r="V14" s="466"/>
      <c r="W14" s="455" t="s">
        <v>299</v>
      </c>
      <c r="X14" s="455" t="s">
        <v>307</v>
      </c>
      <c r="Y14" s="455" t="s">
        <v>308</v>
      </c>
      <c r="Z14" s="455" t="s">
        <v>299</v>
      </c>
      <c r="AA14" s="455" t="s">
        <v>307</v>
      </c>
      <c r="AB14" s="455" t="s">
        <v>308</v>
      </c>
      <c r="AC14" s="436"/>
      <c r="AD14" s="436"/>
      <c r="AE14" s="466"/>
      <c r="AF14" s="466"/>
      <c r="AG14" s="184"/>
    </row>
    <row r="15" spans="2:33" ht="15" customHeight="1"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6"/>
      <c r="S15" s="185"/>
      <c r="T15" s="466"/>
      <c r="U15" s="466"/>
      <c r="V15" s="466"/>
      <c r="W15" s="455"/>
      <c r="X15" s="455"/>
      <c r="Y15" s="455"/>
      <c r="Z15" s="455"/>
      <c r="AA15" s="455"/>
      <c r="AB15" s="455"/>
      <c r="AC15" s="436"/>
      <c r="AD15" s="436"/>
      <c r="AE15" s="466"/>
      <c r="AF15" s="466"/>
      <c r="AG15" s="184"/>
    </row>
    <row r="16" spans="2:33" ht="18.75" customHeight="1"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6"/>
      <c r="S16" s="185"/>
      <c r="T16" s="466"/>
      <c r="U16" s="466"/>
      <c r="V16" s="466"/>
      <c r="W16" s="455"/>
      <c r="X16" s="455"/>
      <c r="Y16" s="455"/>
      <c r="Z16" s="455"/>
      <c r="AA16" s="455"/>
      <c r="AB16" s="455"/>
      <c r="AC16" s="436"/>
      <c r="AD16" s="436"/>
      <c r="AE16" s="466"/>
      <c r="AF16" s="466"/>
      <c r="AG16" s="184"/>
    </row>
    <row r="17" spans="2:35" ht="18" customHeight="1"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6"/>
      <c r="S17" s="185"/>
      <c r="T17" s="466"/>
      <c r="U17" s="466"/>
      <c r="V17" s="466"/>
      <c r="W17" s="201">
        <v>40</v>
      </c>
      <c r="X17" s="201">
        <v>40</v>
      </c>
      <c r="Y17" s="201">
        <v>20</v>
      </c>
      <c r="Z17" s="201">
        <v>40</v>
      </c>
      <c r="AA17" s="201">
        <v>40</v>
      </c>
      <c r="AB17" s="201">
        <v>20</v>
      </c>
      <c r="AC17" s="437"/>
      <c r="AD17" s="437"/>
      <c r="AE17" s="466"/>
      <c r="AF17" s="466"/>
      <c r="AG17" s="184"/>
      <c r="AI17" s="107"/>
    </row>
    <row r="18" spans="2:35" ht="15" customHeight="1"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6"/>
      <c r="S18" s="185"/>
      <c r="T18" s="417" t="s">
        <v>249</v>
      </c>
      <c r="U18" s="419" t="s">
        <v>206</v>
      </c>
      <c r="V18" s="420"/>
      <c r="W18" s="444">
        <f>VLOOKUP($N$2,'C2'!$B$17:$BC$116,5)</f>
        <v>38</v>
      </c>
      <c r="X18" s="444">
        <f>VLOOKUP($N$2,'C2'!$B$17:$BC$116,6)</f>
        <v>11</v>
      </c>
      <c r="Y18" s="444">
        <f>VLOOKUP($N$2,'C2'!$B$17:$BC$116,7)</f>
        <v>11</v>
      </c>
      <c r="Z18" s="444">
        <f>VLOOKUP($N$2,'C2'!$B$17:$BC$116,8)</f>
        <v>38</v>
      </c>
      <c r="AA18" s="444">
        <f>VLOOKUP($N$2,'C2'!$B$17:$BC$116,9)</f>
        <v>0</v>
      </c>
      <c r="AB18" s="444">
        <f>VLOOKUP($N$2,'C2'!$B$17:$BC$116,10)</f>
        <v>0</v>
      </c>
      <c r="AC18" s="414">
        <f>VLOOKUP($N$2,'C2'!$B$17:$BC$116,11)</f>
        <v>98</v>
      </c>
      <c r="AD18" s="414" t="str">
        <f>VLOOKUP($N$2,'C2'!$B$17:$BC$116,12)</f>
        <v>D</v>
      </c>
      <c r="AE18" s="408"/>
      <c r="AF18" s="409"/>
      <c r="AG18" s="184"/>
      <c r="AI18" s="171"/>
    </row>
    <row r="19" spans="2:35" ht="15" customHeight="1"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6"/>
      <c r="S19" s="185"/>
      <c r="T19" s="418"/>
      <c r="U19" s="421"/>
      <c r="V19" s="422"/>
      <c r="W19" s="445"/>
      <c r="X19" s="445"/>
      <c r="Y19" s="445"/>
      <c r="Z19" s="445"/>
      <c r="AA19" s="445"/>
      <c r="AB19" s="445"/>
      <c r="AC19" s="415"/>
      <c r="AD19" s="415"/>
      <c r="AE19" s="410"/>
      <c r="AF19" s="411"/>
      <c r="AG19" s="184"/>
    </row>
    <row r="20" spans="2:35" ht="15" customHeight="1"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6"/>
      <c r="S20" s="185"/>
      <c r="T20" s="417" t="s">
        <v>279</v>
      </c>
      <c r="U20" s="419" t="s">
        <v>149</v>
      </c>
      <c r="V20" s="420"/>
      <c r="W20" s="444">
        <f>VLOOKUP($N$2,'C2'!$B$17:$BC$116,13)</f>
        <v>40</v>
      </c>
      <c r="X20" s="444">
        <f>VLOOKUP($N$2,'C2'!$B$17:$BC$116,14)</f>
        <v>12</v>
      </c>
      <c r="Y20" s="444">
        <f>VLOOKUP($N$2,'C2'!$B$17:$BC$116,15)</f>
        <v>12</v>
      </c>
      <c r="Z20" s="444">
        <f>VLOOKUP($N$2,'C2'!$B$17:$BC$116,16)</f>
        <v>40</v>
      </c>
      <c r="AA20" s="444">
        <f>VLOOKUP($N$2,'C2'!$B$17:$BC$116,17)</f>
        <v>15</v>
      </c>
      <c r="AB20" s="444">
        <f>VLOOKUP($N$2,'C2'!$B$17:$BC$116,18)</f>
        <v>16</v>
      </c>
      <c r="AC20" s="414">
        <f>VLOOKUP($N$2,'C2'!$B$17:$BC$116,19)</f>
        <v>135</v>
      </c>
      <c r="AD20" s="414" t="str">
        <f>VLOOKUP($N$2,'C2'!$B$17:$BC$116,20)</f>
        <v>B</v>
      </c>
      <c r="AE20" s="408"/>
      <c r="AF20" s="409"/>
      <c r="AG20" s="184"/>
    </row>
    <row r="21" spans="2:35" ht="15" customHeight="1"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6"/>
      <c r="S21" s="185"/>
      <c r="T21" s="418"/>
      <c r="U21" s="421"/>
      <c r="V21" s="422"/>
      <c r="W21" s="445"/>
      <c r="X21" s="445"/>
      <c r="Y21" s="445"/>
      <c r="Z21" s="445"/>
      <c r="AA21" s="445"/>
      <c r="AB21" s="445"/>
      <c r="AC21" s="415"/>
      <c r="AD21" s="415"/>
      <c r="AE21" s="410"/>
      <c r="AF21" s="411"/>
      <c r="AG21" s="184"/>
    </row>
    <row r="22" spans="2:35" ht="15" customHeight="1"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6"/>
      <c r="S22" s="185"/>
      <c r="T22" s="417" t="s">
        <v>280</v>
      </c>
      <c r="U22" s="419" t="s">
        <v>325</v>
      </c>
      <c r="V22" s="420"/>
      <c r="W22" s="444">
        <f>VLOOKUP($N$2,'C2'!$B$17:$BC$116,22)</f>
        <v>40</v>
      </c>
      <c r="X22" s="444">
        <f>VLOOKUP($N$2,'C2'!$B$17:$BC$116,23)</f>
        <v>13</v>
      </c>
      <c r="Y22" s="444">
        <f>VLOOKUP($N$2,'C2'!$B$17:$BC$116,24)</f>
        <v>13</v>
      </c>
      <c r="Z22" s="444">
        <f>VLOOKUP($N$2,'C2'!$B$17:$BC$116,25)</f>
        <v>40</v>
      </c>
      <c r="AA22" s="444">
        <f>VLOOKUP($N$2,'C2'!$B$17:$BC$116,26)</f>
        <v>19</v>
      </c>
      <c r="AB22" s="444">
        <f>VLOOKUP($N$2,'C2'!$B$17:$BC$116,27)</f>
        <v>20</v>
      </c>
      <c r="AC22" s="414">
        <f>VLOOKUP($N$2,'C2'!$B$17:$BC$116,28)</f>
        <v>145</v>
      </c>
      <c r="AD22" s="414" t="str">
        <f>VLOOKUP($N$2,'C2'!$B$17:$BC$116,29)</f>
        <v>B</v>
      </c>
      <c r="AE22" s="408"/>
      <c r="AF22" s="409"/>
      <c r="AG22" s="184"/>
    </row>
    <row r="23" spans="2:35" s="124" customFormat="1" ht="15" customHeight="1">
      <c r="B23" s="119"/>
      <c r="C23" s="120" t="s">
        <v>5</v>
      </c>
      <c r="D23" s="121"/>
      <c r="E23" s="151" t="str">
        <f>'1'!D8</f>
        <v>#</v>
      </c>
      <c r="F23" s="123"/>
      <c r="J23" s="120" t="s">
        <v>6</v>
      </c>
      <c r="K23" s="395" t="str">
        <f>'1'!D9</f>
        <v>V</v>
      </c>
      <c r="L23" s="395"/>
      <c r="M23" s="125"/>
      <c r="S23" s="185"/>
      <c r="T23" s="418"/>
      <c r="U23" s="421"/>
      <c r="V23" s="422"/>
      <c r="W23" s="445"/>
      <c r="X23" s="445"/>
      <c r="Y23" s="445"/>
      <c r="Z23" s="445"/>
      <c r="AA23" s="445"/>
      <c r="AB23" s="445"/>
      <c r="AC23" s="415"/>
      <c r="AD23" s="415"/>
      <c r="AE23" s="410"/>
      <c r="AF23" s="411"/>
      <c r="AG23" s="188"/>
    </row>
    <row r="24" spans="2:35" s="124" customFormat="1" ht="15" customHeight="1"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26"/>
      <c r="S24" s="185"/>
      <c r="T24" s="417" t="s">
        <v>281</v>
      </c>
      <c r="U24" s="404" t="s">
        <v>324</v>
      </c>
      <c r="V24" s="446"/>
      <c r="W24" s="465"/>
      <c r="X24" s="465"/>
      <c r="Y24" s="465"/>
      <c r="Z24" s="465"/>
      <c r="AA24" s="465"/>
      <c r="AB24" s="465"/>
      <c r="AC24" s="463">
        <f>VLOOKUP($N$2,'C2'!$B$17:$BC$116,30)</f>
        <v>154</v>
      </c>
      <c r="AD24" s="414" t="str">
        <f>VLOOKUP($N$2,'C2'!$B$17:$BC$116,31)</f>
        <v>B</v>
      </c>
      <c r="AE24" s="408"/>
      <c r="AF24" s="409"/>
      <c r="AG24" s="188"/>
    </row>
    <row r="25" spans="2:35" s="124" customFormat="1" ht="15" customHeight="1">
      <c r="B25" s="125"/>
      <c r="C25" s="123"/>
      <c r="D25" s="127"/>
      <c r="E25" s="128" t="s">
        <v>266</v>
      </c>
      <c r="F25" s="395" t="str">
        <f>'1'!D13</f>
        <v>Z)!(&lt;Z)</v>
      </c>
      <c r="G25" s="395"/>
      <c r="H25" s="395"/>
      <c r="I25" s="129"/>
      <c r="J25" s="129"/>
      <c r="K25" s="129"/>
      <c r="L25" s="129"/>
      <c r="M25" s="126"/>
      <c r="S25" s="185"/>
      <c r="T25" s="418"/>
      <c r="U25" s="406"/>
      <c r="V25" s="447"/>
      <c r="W25" s="465"/>
      <c r="X25" s="465"/>
      <c r="Y25" s="465"/>
      <c r="Z25" s="465"/>
      <c r="AA25" s="465"/>
      <c r="AB25" s="465"/>
      <c r="AC25" s="464"/>
      <c r="AD25" s="415"/>
      <c r="AE25" s="410"/>
      <c r="AF25" s="411"/>
      <c r="AG25" s="188"/>
    </row>
    <row r="26" spans="2:35" s="124" customFormat="1" ht="15" customHeight="1">
      <c r="B26" s="125"/>
      <c r="C26" s="123"/>
      <c r="D26" s="130"/>
      <c r="E26" s="129"/>
      <c r="F26" s="129"/>
      <c r="G26" s="129"/>
      <c r="H26" s="129"/>
      <c r="I26" s="129"/>
      <c r="J26" s="129"/>
      <c r="K26" s="129"/>
      <c r="L26" s="129"/>
      <c r="M26" s="126"/>
      <c r="S26" s="185"/>
      <c r="T26" s="408" t="s">
        <v>154</v>
      </c>
      <c r="U26" s="461"/>
      <c r="V26" s="462"/>
      <c r="W26" s="460">
        <f t="shared" ref="W26:AB26" si="0">W22+W20+W18</f>
        <v>118</v>
      </c>
      <c r="X26" s="460">
        <f t="shared" si="0"/>
        <v>36</v>
      </c>
      <c r="Y26" s="460">
        <f t="shared" si="0"/>
        <v>36</v>
      </c>
      <c r="Z26" s="460">
        <f t="shared" si="0"/>
        <v>118</v>
      </c>
      <c r="AA26" s="460">
        <f t="shared" si="0"/>
        <v>34</v>
      </c>
      <c r="AB26" s="460">
        <f t="shared" si="0"/>
        <v>36</v>
      </c>
      <c r="AC26" s="414">
        <f>VLOOKUP($N$2,'C2'!$B$17:$BC$116,32)</f>
        <v>532</v>
      </c>
      <c r="AD26" s="414" t="str">
        <f>VLOOKUP($N$2,'C2'!$B$17:$BC$116,33)</f>
        <v>B</v>
      </c>
      <c r="AE26" s="408"/>
      <c r="AF26" s="409"/>
      <c r="AG26" s="188"/>
    </row>
    <row r="27" spans="2:35" s="124" customFormat="1" ht="15" customHeight="1">
      <c r="B27" s="125"/>
      <c r="C27" s="123" t="s">
        <v>267</v>
      </c>
      <c r="D27" s="130" t="s">
        <v>268</v>
      </c>
      <c r="E27" s="153" t="str">
        <f>'1'!D3</f>
        <v>શ્રી ઓવિયાણ પ્રાથમિક શાળા</v>
      </c>
      <c r="F27" s="132"/>
      <c r="G27" s="132"/>
      <c r="H27" s="132"/>
      <c r="I27" s="132"/>
      <c r="J27" s="132"/>
      <c r="K27" s="132"/>
      <c r="L27" s="132"/>
      <c r="M27" s="133"/>
      <c r="N27" s="134"/>
      <c r="S27" s="185"/>
      <c r="T27" s="410"/>
      <c r="U27" s="424"/>
      <c r="V27" s="411"/>
      <c r="W27" s="445"/>
      <c r="X27" s="445"/>
      <c r="Y27" s="445"/>
      <c r="Z27" s="445"/>
      <c r="AA27" s="445"/>
      <c r="AB27" s="445"/>
      <c r="AC27" s="415"/>
      <c r="AD27" s="415"/>
      <c r="AE27" s="410"/>
      <c r="AF27" s="411"/>
      <c r="AG27" s="188"/>
    </row>
    <row r="28" spans="2:35" s="124" customFormat="1" ht="15" customHeight="1">
      <c r="B28" s="125"/>
      <c r="C28" s="123"/>
      <c r="D28" s="130"/>
      <c r="E28" s="129"/>
      <c r="F28" s="129"/>
      <c r="G28" s="129"/>
      <c r="H28" s="129"/>
      <c r="I28" s="129"/>
      <c r="J28" s="129"/>
      <c r="K28" s="129"/>
      <c r="L28" s="129"/>
      <c r="M28" s="126"/>
      <c r="S28" s="185"/>
      <c r="T28" s="394" t="s">
        <v>222</v>
      </c>
      <c r="U28" s="394"/>
      <c r="V28" s="394"/>
      <c r="W28" s="397" t="str">
        <f>VLOOKUP($N$2,'C2'!$B$17:$BC$116,33)</f>
        <v>B</v>
      </c>
      <c r="X28" s="394" t="s">
        <v>302</v>
      </c>
      <c r="Y28" s="394"/>
      <c r="Z28" s="394"/>
      <c r="AA28" s="394"/>
      <c r="AB28" s="394"/>
      <c r="AC28" s="394"/>
      <c r="AD28" s="394"/>
      <c r="AE28" s="456">
        <f>VLOOKUP($N$2,'C2'!$B$17:$BC$116,35)</f>
        <v>66.5</v>
      </c>
      <c r="AF28" s="457"/>
      <c r="AG28" s="188"/>
    </row>
    <row r="29" spans="2:35" s="124" customFormat="1" ht="15" customHeight="1">
      <c r="B29" s="125"/>
      <c r="C29" s="123" t="s">
        <v>269</v>
      </c>
      <c r="D29" s="130" t="s">
        <v>268</v>
      </c>
      <c r="E29" s="153" t="str">
        <f>'1'!D5</f>
        <v>કામરેજ</v>
      </c>
      <c r="F29" s="132"/>
      <c r="G29" s="132"/>
      <c r="H29" s="132"/>
      <c r="I29" s="132"/>
      <c r="J29" s="132"/>
      <c r="K29" s="132"/>
      <c r="L29" s="132"/>
      <c r="M29" s="133"/>
      <c r="N29" s="134"/>
      <c r="S29" s="185"/>
      <c r="T29" s="394"/>
      <c r="U29" s="394"/>
      <c r="V29" s="394"/>
      <c r="W29" s="397"/>
      <c r="X29" s="394"/>
      <c r="Y29" s="394"/>
      <c r="Z29" s="394"/>
      <c r="AA29" s="394"/>
      <c r="AB29" s="394"/>
      <c r="AC29" s="394"/>
      <c r="AD29" s="394"/>
      <c r="AE29" s="458"/>
      <c r="AF29" s="459"/>
      <c r="AG29" s="188"/>
    </row>
    <row r="30" spans="2:35" s="124" customFormat="1" ht="15" customHeight="1">
      <c r="B30" s="125"/>
      <c r="C30" s="123"/>
      <c r="D30" s="130"/>
      <c r="E30" s="129"/>
      <c r="F30" s="129"/>
      <c r="G30" s="129"/>
      <c r="H30" s="129"/>
      <c r="I30" s="129"/>
      <c r="J30" s="129"/>
      <c r="K30" s="129"/>
      <c r="L30" s="129"/>
      <c r="M30" s="126"/>
      <c r="S30" s="185"/>
      <c r="AG30" s="188"/>
    </row>
    <row r="31" spans="2:35" s="124" customFormat="1" ht="15" customHeight="1">
      <c r="B31" s="125"/>
      <c r="C31" s="135" t="s">
        <v>286</v>
      </c>
      <c r="D31" s="130" t="s">
        <v>268</v>
      </c>
      <c r="E31" s="153" t="str">
        <f>'1'!D6</f>
        <v>સુરત</v>
      </c>
      <c r="F31" s="132"/>
      <c r="G31" s="132"/>
      <c r="H31" s="132"/>
      <c r="I31" s="132"/>
      <c r="J31" s="132"/>
      <c r="K31" s="132"/>
      <c r="L31" s="132"/>
      <c r="M31" s="133"/>
      <c r="N31" s="134"/>
      <c r="S31" s="185"/>
      <c r="T31" s="118" t="str">
        <f>CONCATENATE('1'!C16,'1'!E16,'1'!D16,'1'!E16,'1'!F16)</f>
        <v>JQ"GF S], SFI" lNJ; o  ZZ) DF\YL CFHZ lNJ; o</v>
      </c>
      <c r="U31" s="118"/>
      <c r="V31" s="118"/>
      <c r="W31" s="118"/>
      <c r="X31" s="125"/>
      <c r="Y31" s="179"/>
      <c r="Z31" s="290">
        <f>VLOOKUP($N$2,'C2'!$B$17:$BC$116,34)</f>
        <v>0</v>
      </c>
      <c r="AB31" s="179"/>
      <c r="AC31" s="179"/>
      <c r="AD31" s="179"/>
      <c r="AE31" s="129"/>
      <c r="AF31" s="118"/>
      <c r="AG31" s="188"/>
    </row>
    <row r="32" spans="2:35" s="124" customFormat="1" ht="15" customHeight="1">
      <c r="B32" s="125"/>
      <c r="C32" s="123"/>
      <c r="D32" s="130"/>
      <c r="E32" s="129"/>
      <c r="F32" s="129"/>
      <c r="G32" s="129"/>
      <c r="H32" s="129"/>
      <c r="I32" s="129"/>
      <c r="J32" s="129"/>
      <c r="K32" s="129"/>
      <c r="L32" s="129"/>
      <c r="M32" s="126"/>
      <c r="S32" s="185"/>
      <c r="AG32" s="188"/>
    </row>
    <row r="33" spans="2:33" s="124" customFormat="1" ht="21" customHeight="1">
      <c r="B33" s="125"/>
      <c r="C33" s="123" t="s">
        <v>270</v>
      </c>
      <c r="D33" s="130" t="s">
        <v>268</v>
      </c>
      <c r="E33" s="132" t="str">
        <f>VLOOKUP($N$2,'C2'!$B$17:$BC$116,2)</f>
        <v>રાઠોડ જય શંકરભાઇ</v>
      </c>
      <c r="F33" s="132"/>
      <c r="G33" s="132"/>
      <c r="H33" s="132"/>
      <c r="I33" s="132"/>
      <c r="J33" s="132"/>
      <c r="K33" s="132"/>
      <c r="L33" s="132"/>
      <c r="M33" s="133"/>
      <c r="N33" s="134"/>
      <c r="S33" s="185"/>
      <c r="T33" s="113" t="s">
        <v>283</v>
      </c>
      <c r="U33" s="115" t="str">
        <f>'1'!D15</f>
        <v>ઓવિયાણ</v>
      </c>
      <c r="V33" s="115"/>
      <c r="W33" s="117"/>
      <c r="X33" s="117"/>
      <c r="Y33" s="117"/>
      <c r="Z33" s="117"/>
      <c r="AA33" s="117"/>
      <c r="AB33" s="117"/>
      <c r="AC33" s="113" t="s">
        <v>285</v>
      </c>
      <c r="AD33" s="134"/>
      <c r="AE33" s="134"/>
      <c r="AF33" s="134"/>
      <c r="AG33" s="188"/>
    </row>
    <row r="34" spans="2:33" s="124" customFormat="1" ht="15" customHeight="1">
      <c r="B34" s="125"/>
      <c r="C34" s="123"/>
      <c r="D34" s="130"/>
      <c r="E34" s="136"/>
      <c r="F34" s="136"/>
      <c r="G34" s="136"/>
      <c r="H34" s="129"/>
      <c r="I34" s="129"/>
      <c r="J34" s="129"/>
      <c r="K34" s="129"/>
      <c r="L34" s="129"/>
      <c r="M34" s="126"/>
      <c r="S34" s="185"/>
      <c r="W34" s="118"/>
      <c r="X34" s="118"/>
      <c r="Y34" s="118"/>
      <c r="Z34" s="118"/>
      <c r="AA34" s="118"/>
      <c r="AB34" s="118"/>
      <c r="AC34" s="118"/>
      <c r="AD34" s="125"/>
      <c r="AE34" s="129"/>
      <c r="AF34" s="125"/>
      <c r="AG34" s="188"/>
    </row>
    <row r="35" spans="2:33" s="124" customFormat="1" ht="20.25" customHeight="1">
      <c r="B35" s="125"/>
      <c r="C35" s="123" t="s">
        <v>271</v>
      </c>
      <c r="D35" s="130" t="s">
        <v>268</v>
      </c>
      <c r="E35" s="137" t="s">
        <v>1</v>
      </c>
      <c r="F35" s="155" t="str">
        <f>VLOOKUP($N$2,'C2'!$B$17:$BC$116,41)</f>
        <v>ઓવિયાણ</v>
      </c>
      <c r="G35" s="132"/>
      <c r="H35" s="132"/>
      <c r="I35" s="134"/>
      <c r="J35" s="137" t="s">
        <v>2</v>
      </c>
      <c r="K35" s="155" t="str">
        <f>VLOOKUP($N$2,'C2'!$B$17:$BC$116,42)</f>
        <v>કામરેજ</v>
      </c>
      <c r="L35" s="132"/>
      <c r="M35" s="133"/>
      <c r="N35" s="134"/>
      <c r="S35" s="185"/>
      <c r="T35" s="113" t="s">
        <v>284</v>
      </c>
      <c r="U35" s="115" t="str">
        <f>'1'!D10</f>
        <v>!(í)$íZ)Z)</v>
      </c>
      <c r="V35" s="115"/>
      <c r="AG35" s="188"/>
    </row>
    <row r="36" spans="2:33" s="124" customFormat="1" ht="15" customHeight="1">
      <c r="B36" s="125"/>
      <c r="C36" s="123"/>
      <c r="D36" s="130"/>
      <c r="E36" s="138" t="s">
        <v>3</v>
      </c>
      <c r="F36" s="156" t="str">
        <f>VLOOKUP($N$2,'C2'!$B$17:$BC$116,43)</f>
        <v>સુરત</v>
      </c>
      <c r="G36" s="139"/>
      <c r="H36" s="140"/>
      <c r="I36" s="140"/>
      <c r="J36" s="140"/>
      <c r="K36" s="140"/>
      <c r="L36" s="139"/>
      <c r="M36" s="141"/>
      <c r="N36" s="142"/>
      <c r="S36" s="185"/>
      <c r="AG36" s="188"/>
    </row>
    <row r="37" spans="2:33" s="124" customFormat="1" ht="15" customHeight="1">
      <c r="B37" s="125"/>
      <c r="C37" s="123"/>
      <c r="D37" s="130"/>
      <c r="E37" s="129"/>
      <c r="F37" s="129"/>
      <c r="G37" s="129"/>
      <c r="H37" s="129"/>
      <c r="I37" s="129"/>
      <c r="J37" s="129"/>
      <c r="K37" s="129"/>
      <c r="L37" s="129"/>
      <c r="M37" s="126"/>
      <c r="S37" s="185"/>
      <c r="AG37" s="188"/>
    </row>
    <row r="38" spans="2:33" s="124" customFormat="1" ht="20.100000000000001" customHeight="1">
      <c r="B38" s="125"/>
      <c r="C38" s="392" t="s">
        <v>287</v>
      </c>
      <c r="D38" s="130" t="s">
        <v>268</v>
      </c>
      <c r="E38" s="155" t="str">
        <f>VLOOKUP($N$2,'C2'!$B$17:$BC$116,39)</f>
        <v xml:space="preserve">રાઠોડ શંકરભાઇ </v>
      </c>
      <c r="F38" s="132"/>
      <c r="G38" s="132"/>
      <c r="H38" s="132"/>
      <c r="I38" s="132"/>
      <c r="J38" s="132"/>
      <c r="K38" s="132"/>
      <c r="L38" s="132"/>
      <c r="M38" s="133"/>
      <c r="N38" s="134"/>
      <c r="S38" s="185"/>
      <c r="AG38" s="188"/>
    </row>
    <row r="39" spans="2:33" s="124" customFormat="1" ht="15" customHeight="1">
      <c r="B39" s="125"/>
      <c r="C39" s="392"/>
      <c r="D39" s="130"/>
      <c r="E39" s="129"/>
      <c r="F39" s="129"/>
      <c r="G39" s="129"/>
      <c r="H39" s="129"/>
      <c r="I39" s="129"/>
      <c r="J39" s="129"/>
      <c r="K39" s="129"/>
      <c r="L39" s="129"/>
      <c r="M39" s="126"/>
      <c r="S39" s="185"/>
      <c r="AG39" s="188"/>
    </row>
    <row r="40" spans="2:33" s="124" customFormat="1" ht="20.100000000000001" customHeight="1">
      <c r="B40" s="125"/>
      <c r="C40" s="152" t="s">
        <v>22</v>
      </c>
      <c r="D40" s="130" t="s">
        <v>268</v>
      </c>
      <c r="E40" s="155" t="str">
        <f>VLOOKUP($N$2,'C2'!$B$17:$BC$116,40)</f>
        <v>રાઠોડ મનિષાબેન શંકરભાઇ</v>
      </c>
      <c r="F40" s="132"/>
      <c r="G40" s="132"/>
      <c r="H40" s="132"/>
      <c r="I40" s="132"/>
      <c r="J40" s="132"/>
      <c r="K40" s="132"/>
      <c r="L40" s="132"/>
      <c r="M40" s="133"/>
      <c r="N40" s="134"/>
      <c r="S40" s="185"/>
      <c r="AG40" s="188"/>
    </row>
    <row r="41" spans="2:33" s="124" customFormat="1" ht="12.75" customHeight="1">
      <c r="B41" s="125"/>
      <c r="C41" s="152"/>
      <c r="D41" s="130"/>
      <c r="E41" s="129"/>
      <c r="F41" s="129"/>
      <c r="G41" s="129"/>
      <c r="H41" s="129"/>
      <c r="I41" s="129"/>
      <c r="J41" s="129"/>
      <c r="K41" s="129"/>
      <c r="L41" s="129"/>
      <c r="M41" s="126"/>
      <c r="N41" s="125"/>
      <c r="S41" s="185"/>
      <c r="T41" s="125"/>
      <c r="U41" s="125"/>
      <c r="V41" s="125"/>
      <c r="W41" s="117"/>
      <c r="X41" s="117"/>
      <c r="Y41" s="117"/>
      <c r="Z41" s="117"/>
      <c r="AA41" s="117"/>
      <c r="AB41" s="117"/>
      <c r="AC41" s="117"/>
      <c r="AD41" s="117"/>
      <c r="AE41" s="125"/>
      <c r="AF41" s="125"/>
      <c r="AG41" s="188"/>
    </row>
    <row r="42" spans="2:33" s="124" customFormat="1" ht="20.100000000000001" customHeight="1">
      <c r="B42" s="125"/>
      <c r="C42" s="123" t="s">
        <v>272</v>
      </c>
      <c r="D42" s="130" t="s">
        <v>268</v>
      </c>
      <c r="E42" s="157">
        <f>VLOOKUP($N$2,'C2'!$B$17:$BC$116,3)</f>
        <v>0</v>
      </c>
      <c r="G42" s="129"/>
      <c r="H42" s="128" t="s">
        <v>273</v>
      </c>
      <c r="I42" s="393">
        <f>VLOOKUP($N$2,'C2'!$B$17:$BC$116,4)</f>
        <v>0</v>
      </c>
      <c r="J42" s="393"/>
      <c r="K42" s="393"/>
      <c r="L42" s="393"/>
      <c r="M42" s="393"/>
      <c r="N42" s="132"/>
      <c r="S42" s="18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88"/>
    </row>
    <row r="43" spans="2:33" s="124" customFormat="1" ht="12" customHeight="1">
      <c r="B43" s="125"/>
      <c r="C43" s="123"/>
      <c r="D43" s="130"/>
      <c r="E43" s="129"/>
      <c r="F43" s="129"/>
      <c r="G43" s="129"/>
      <c r="H43" s="129"/>
      <c r="I43" s="129"/>
      <c r="J43" s="129"/>
      <c r="K43" s="129"/>
      <c r="L43" s="129"/>
      <c r="M43" s="126"/>
      <c r="S43" s="185"/>
      <c r="T43" s="134"/>
      <c r="U43" s="134"/>
      <c r="V43" s="125"/>
      <c r="W43" s="125"/>
      <c r="X43" s="125"/>
      <c r="Y43" s="125"/>
      <c r="Z43" s="125"/>
      <c r="AA43" s="125"/>
      <c r="AB43" s="125"/>
      <c r="AC43" s="125"/>
      <c r="AD43" s="134"/>
      <c r="AE43" s="134"/>
      <c r="AF43" s="134"/>
      <c r="AG43" s="188"/>
    </row>
    <row r="44" spans="2:33" s="124" customFormat="1" ht="22.5" customHeight="1">
      <c r="B44" s="125"/>
      <c r="C44" s="123" t="s">
        <v>274</v>
      </c>
      <c r="D44" s="130" t="s">
        <v>268</v>
      </c>
      <c r="E44" s="158" t="str">
        <f>VLOOKUP($N$2,'C2'!$B$17:$BC$116,44)</f>
        <v>-</v>
      </c>
      <c r="F44" s="132"/>
      <c r="G44" s="129"/>
      <c r="H44" s="129"/>
      <c r="I44" s="129"/>
      <c r="J44" s="129"/>
      <c r="K44" s="129"/>
      <c r="L44" s="129"/>
      <c r="M44" s="126"/>
      <c r="S44" s="185"/>
      <c r="T44" s="428" t="s">
        <v>303</v>
      </c>
      <c r="U44" s="428"/>
      <c r="V44" s="125"/>
      <c r="W44" s="125"/>
      <c r="X44" s="125"/>
      <c r="Y44" s="125"/>
      <c r="Z44" s="125"/>
      <c r="AA44" s="125"/>
      <c r="AB44" s="125"/>
      <c r="AC44" s="125"/>
      <c r="AD44" s="427" t="s">
        <v>304</v>
      </c>
      <c r="AE44" s="427"/>
      <c r="AF44" s="427"/>
      <c r="AG44" s="188"/>
    </row>
    <row r="45" spans="2:33" s="124" customFormat="1" ht="15" customHeight="1" thickBot="1">
      <c r="B45" s="125"/>
      <c r="C45" s="123"/>
      <c r="D45" s="130"/>
      <c r="E45" s="129"/>
      <c r="F45" s="129"/>
      <c r="G45" s="129"/>
      <c r="H45" s="129"/>
      <c r="I45" s="129"/>
      <c r="J45" s="129"/>
      <c r="K45" s="129"/>
      <c r="L45" s="129"/>
      <c r="M45" s="126"/>
      <c r="S45" s="189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1"/>
    </row>
    <row r="46" spans="2:33" s="203" customFormat="1" ht="17.25" customHeight="1">
      <c r="B46" s="202" t="s">
        <v>293</v>
      </c>
      <c r="J46" s="198" t="s">
        <v>335</v>
      </c>
      <c r="S46" s="202" t="s">
        <v>293</v>
      </c>
      <c r="AC46" s="198" t="s">
        <v>335</v>
      </c>
      <c r="AG46" s="168"/>
    </row>
    <row r="47" spans="2:33" s="196" customFormat="1" ht="11.25">
      <c r="C47" s="194"/>
      <c r="D47" s="195"/>
      <c r="E47" s="193"/>
      <c r="F47" s="193"/>
      <c r="G47" s="193"/>
      <c r="H47" s="193"/>
      <c r="I47" s="193"/>
      <c r="M47" s="193"/>
      <c r="R47" s="197"/>
    </row>
    <row r="48" spans="2:33" hidden="1">
      <c r="B48" s="107"/>
      <c r="C48" s="109"/>
      <c r="D48" s="110"/>
      <c r="E48" s="107"/>
      <c r="F48" s="107"/>
      <c r="G48" s="107"/>
      <c r="H48" s="107"/>
      <c r="I48" s="107"/>
      <c r="J48" s="107"/>
      <c r="K48" s="107"/>
      <c r="L48" s="107"/>
      <c r="M48" s="107"/>
    </row>
    <row r="49" spans="2:35" hidden="1"/>
    <row r="50" spans="2:35" s="111" customFormat="1" ht="15.75" hidden="1">
      <c r="B50" s="102"/>
      <c r="D50" s="108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</row>
  </sheetData>
  <protectedRanges>
    <protectedRange sqref="N2 C1" name="Range1"/>
  </protectedRanges>
  <mergeCells count="76">
    <mergeCell ref="K23:L23"/>
    <mergeCell ref="T22:T23"/>
    <mergeCell ref="U22:V23"/>
    <mergeCell ref="Y22:Y23"/>
    <mergeCell ref="AC22:AC23"/>
    <mergeCell ref="W22:W23"/>
    <mergeCell ref="X22:X23"/>
    <mergeCell ref="N2:O2"/>
    <mergeCell ref="T6:AF6"/>
    <mergeCell ref="T7:AF7"/>
    <mergeCell ref="T8:AF8"/>
    <mergeCell ref="W14:W16"/>
    <mergeCell ref="X14:X16"/>
    <mergeCell ref="Y14:Y16"/>
    <mergeCell ref="AE13:AF17"/>
    <mergeCell ref="W13:Y13"/>
    <mergeCell ref="Z13:AB13"/>
    <mergeCell ref="T13:T17"/>
    <mergeCell ref="U13:V17"/>
    <mergeCell ref="AC13:AC17"/>
    <mergeCell ref="AC24:AC25"/>
    <mergeCell ref="W24:AB25"/>
    <mergeCell ref="Z26:Z27"/>
    <mergeCell ref="AA26:AA27"/>
    <mergeCell ref="AB26:AB27"/>
    <mergeCell ref="C38:C39"/>
    <mergeCell ref="F25:H25"/>
    <mergeCell ref="T24:T25"/>
    <mergeCell ref="U24:V25"/>
    <mergeCell ref="T26:V27"/>
    <mergeCell ref="T28:V29"/>
    <mergeCell ref="AD20:AD21"/>
    <mergeCell ref="AE20:AF21"/>
    <mergeCell ref="I42:M42"/>
    <mergeCell ref="AE24:AF25"/>
    <mergeCell ref="AD24:AD25"/>
    <mergeCell ref="Z22:Z23"/>
    <mergeCell ref="AA22:AA23"/>
    <mergeCell ref="AB22:AB23"/>
    <mergeCell ref="AD22:AD23"/>
    <mergeCell ref="AE22:AF23"/>
    <mergeCell ref="U20:V21"/>
    <mergeCell ref="Y20:Y21"/>
    <mergeCell ref="AC20:AC21"/>
    <mergeCell ref="AA20:AA21"/>
    <mergeCell ref="W28:W29"/>
    <mergeCell ref="X28:AD29"/>
    <mergeCell ref="T44:U44"/>
    <mergeCell ref="AD44:AF44"/>
    <mergeCell ref="AE28:AF29"/>
    <mergeCell ref="AE26:AF27"/>
    <mergeCell ref="Y26:Y27"/>
    <mergeCell ref="W26:W27"/>
    <mergeCell ref="X26:X27"/>
    <mergeCell ref="AD26:AD27"/>
    <mergeCell ref="AC26:AC27"/>
    <mergeCell ref="T20:T21"/>
    <mergeCell ref="Z18:Z19"/>
    <mergeCell ref="AA18:AA19"/>
    <mergeCell ref="AB18:AB19"/>
    <mergeCell ref="Z20:Z21"/>
    <mergeCell ref="W20:W21"/>
    <mergeCell ref="AB20:AB21"/>
    <mergeCell ref="T18:T19"/>
    <mergeCell ref="U18:V19"/>
    <mergeCell ref="W18:W19"/>
    <mergeCell ref="X18:X19"/>
    <mergeCell ref="Y18:Y19"/>
    <mergeCell ref="X20:X21"/>
    <mergeCell ref="AD18:AD19"/>
    <mergeCell ref="AE18:AF19"/>
    <mergeCell ref="Z14:Z16"/>
    <mergeCell ref="AA14:AA16"/>
    <mergeCell ref="AB14:AB16"/>
    <mergeCell ref="AC18:AC19"/>
    <mergeCell ref="AD13:AD17"/>
  </mergeCells>
  <dataValidations disablePrompts="1" count="1">
    <dataValidation type="whole" allowBlank="1" showInputMessage="1" showErrorMessage="1" errorTitle="===========ERROR================" error="માફ કરશો. તમે અયોગ્ય અંક લખ્યો છે. &#10;૧ થી ૧૦૦ ની વચ્ચેની સંખ્યા લખો." sqref="N2:O2">
      <formula1>1</formula1>
      <formula2>100</formula2>
    </dataValidation>
  </dataValidations>
  <hyperlinks>
    <hyperlink ref="C1" location="'0'!B3" tooltip="HOME : CLICK ME" display="HOME"/>
  </hyperlinks>
  <pageMargins left="0.6692913385826772" right="0.51181102362204722" top="0.9055118110236221" bottom="0.78740157480314965" header="0.55118110236220474" footer="0.62992125984251968"/>
  <pageSetup paperSize="9" scale="8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V105"/>
  <sheetViews>
    <sheetView showGridLines="0" showRowColHeader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J11" sqref="J11"/>
    </sheetView>
  </sheetViews>
  <sheetFormatPr defaultColWidth="0" defaultRowHeight="15" zeroHeight="1"/>
  <cols>
    <col min="1" max="1" width="9.42578125" style="10" customWidth="1"/>
    <col min="2" max="2" width="3.5703125" style="10" bestFit="1" customWidth="1"/>
    <col min="3" max="3" width="12.5703125" style="10" customWidth="1"/>
    <col min="4" max="4" width="15.28515625" style="10" customWidth="1"/>
    <col min="5" max="5" width="14.7109375" style="10" customWidth="1"/>
    <col min="6" max="6" width="14.85546875" style="10" customWidth="1"/>
    <col min="7" max="7" width="14.28515625" style="10" customWidth="1"/>
    <col min="8" max="8" width="9.140625" style="10" customWidth="1"/>
    <col min="9" max="10" width="10.140625" style="10" customWidth="1"/>
    <col min="11" max="11" width="13.42578125" style="10" customWidth="1"/>
    <col min="12" max="12" width="7.5703125" style="10" customWidth="1"/>
    <col min="13" max="13" width="10.140625" style="10" customWidth="1"/>
    <col min="14" max="14" width="10.28515625" style="10" customWidth="1"/>
    <col min="15" max="15" width="9.42578125" style="10" customWidth="1"/>
    <col min="16" max="16" width="11.28515625" style="234" customWidth="1"/>
    <col min="17" max="17" width="9.140625" style="235" customWidth="1"/>
    <col min="18" max="22" width="0" style="235" hidden="1" customWidth="1"/>
    <col min="23" max="16384" width="9.140625" style="10" hidden="1"/>
  </cols>
  <sheetData>
    <row r="1" spans="1:22" ht="26.25" customHeight="1">
      <c r="C1" s="246" t="s">
        <v>15</v>
      </c>
      <c r="E1" s="233" t="s">
        <v>318</v>
      </c>
      <c r="F1" s="220"/>
    </row>
    <row r="2" spans="1:22" s="236" customFormat="1" ht="15.75">
      <c r="B2" s="313" t="s">
        <v>16</v>
      </c>
      <c r="C2" s="313" t="s">
        <v>18</v>
      </c>
      <c r="D2" s="313"/>
      <c r="E2" s="313"/>
      <c r="F2" s="314"/>
      <c r="G2" s="313"/>
      <c r="H2" s="312" t="s">
        <v>23</v>
      </c>
      <c r="I2" s="312" t="s">
        <v>252</v>
      </c>
      <c r="J2" s="315" t="s">
        <v>207</v>
      </c>
      <c r="K2" s="315" t="s">
        <v>208</v>
      </c>
      <c r="L2" s="312" t="s">
        <v>24</v>
      </c>
      <c r="M2" s="313" t="s">
        <v>25</v>
      </c>
      <c r="N2" s="313"/>
      <c r="O2" s="313"/>
      <c r="P2" s="313"/>
      <c r="Q2" s="237"/>
      <c r="R2" s="237"/>
      <c r="S2" s="237"/>
      <c r="T2" s="237"/>
      <c r="U2" s="237"/>
      <c r="V2" s="237"/>
    </row>
    <row r="3" spans="1:22" s="236" customFormat="1" ht="31.5">
      <c r="B3" s="313"/>
      <c r="C3" s="228" t="s">
        <v>17</v>
      </c>
      <c r="D3" s="228" t="s">
        <v>19</v>
      </c>
      <c r="E3" s="228" t="s">
        <v>20</v>
      </c>
      <c r="F3" s="224" t="s">
        <v>21</v>
      </c>
      <c r="G3" s="228" t="s">
        <v>22</v>
      </c>
      <c r="H3" s="312"/>
      <c r="I3" s="312"/>
      <c r="J3" s="315"/>
      <c r="K3" s="315"/>
      <c r="L3" s="312"/>
      <c r="M3" s="228" t="s">
        <v>26</v>
      </c>
      <c r="N3" s="228" t="s">
        <v>27</v>
      </c>
      <c r="O3" s="228" t="s">
        <v>28</v>
      </c>
      <c r="P3" s="227" t="s">
        <v>29</v>
      </c>
      <c r="Q3" s="237"/>
      <c r="R3" s="237"/>
      <c r="S3" s="237"/>
      <c r="T3" s="237"/>
      <c r="U3" s="237"/>
      <c r="V3" s="237"/>
    </row>
    <row r="4" spans="1:22">
      <c r="B4" s="238" t="s">
        <v>30</v>
      </c>
      <c r="C4" s="241" t="s">
        <v>345</v>
      </c>
      <c r="D4" s="241" t="s">
        <v>346</v>
      </c>
      <c r="E4" s="241" t="s">
        <v>347</v>
      </c>
      <c r="F4" s="242"/>
      <c r="G4" s="243" t="s">
        <v>360</v>
      </c>
      <c r="H4" s="245"/>
      <c r="I4" s="244"/>
      <c r="J4" s="244" t="s">
        <v>348</v>
      </c>
      <c r="K4" s="244" t="s">
        <v>32</v>
      </c>
      <c r="L4" s="245"/>
      <c r="M4" s="243" t="s">
        <v>344</v>
      </c>
      <c r="N4" s="243" t="s">
        <v>337</v>
      </c>
      <c r="O4" s="243" t="s">
        <v>338</v>
      </c>
      <c r="P4" s="244" t="s">
        <v>317</v>
      </c>
      <c r="Q4" s="235" t="s">
        <v>131</v>
      </c>
    </row>
    <row r="5" spans="1:22">
      <c r="B5" s="238" t="s">
        <v>33</v>
      </c>
      <c r="C5" s="241" t="s">
        <v>345</v>
      </c>
      <c r="D5" s="250" t="s">
        <v>351</v>
      </c>
      <c r="E5" s="250" t="s">
        <v>352</v>
      </c>
      <c r="F5" s="242"/>
      <c r="G5" s="243" t="s">
        <v>359</v>
      </c>
      <c r="H5" s="245"/>
      <c r="I5" s="244"/>
      <c r="J5" s="244" t="s">
        <v>357</v>
      </c>
      <c r="K5" s="244" t="s">
        <v>32</v>
      </c>
      <c r="L5" s="245"/>
      <c r="M5" s="243" t="s">
        <v>344</v>
      </c>
      <c r="N5" s="243" t="s">
        <v>337</v>
      </c>
      <c r="O5" s="243" t="s">
        <v>338</v>
      </c>
      <c r="P5" s="244" t="s">
        <v>317</v>
      </c>
      <c r="Q5" s="235" t="s">
        <v>131</v>
      </c>
    </row>
    <row r="6" spans="1:22">
      <c r="B6" s="238" t="s">
        <v>34</v>
      </c>
      <c r="C6" s="241" t="s">
        <v>350</v>
      </c>
      <c r="D6" s="250" t="s">
        <v>353</v>
      </c>
      <c r="E6" s="250" t="s">
        <v>354</v>
      </c>
      <c r="F6" s="242"/>
      <c r="G6" s="243" t="s">
        <v>362</v>
      </c>
      <c r="H6" s="245"/>
      <c r="I6" s="244"/>
      <c r="J6" s="244" t="s">
        <v>348</v>
      </c>
      <c r="K6" s="244" t="s">
        <v>358</v>
      </c>
      <c r="L6" s="245"/>
      <c r="M6" s="243" t="s">
        <v>344</v>
      </c>
      <c r="N6" s="243" t="s">
        <v>337</v>
      </c>
      <c r="O6" s="243" t="s">
        <v>338</v>
      </c>
      <c r="P6" s="244" t="s">
        <v>317</v>
      </c>
      <c r="Q6" s="235" t="s">
        <v>131</v>
      </c>
    </row>
    <row r="7" spans="1:22">
      <c r="B7" s="238" t="s">
        <v>35</v>
      </c>
      <c r="C7" s="241" t="s">
        <v>345</v>
      </c>
      <c r="D7" s="250" t="s">
        <v>355</v>
      </c>
      <c r="E7" s="250" t="s">
        <v>356</v>
      </c>
      <c r="F7" s="242"/>
      <c r="G7" s="243" t="s">
        <v>361</v>
      </c>
      <c r="H7" s="245"/>
      <c r="I7" s="244"/>
      <c r="J7" s="244" t="s">
        <v>348</v>
      </c>
      <c r="K7" s="244" t="s">
        <v>358</v>
      </c>
      <c r="L7" s="245"/>
      <c r="M7" s="243" t="s">
        <v>344</v>
      </c>
      <c r="N7" s="243" t="s">
        <v>337</v>
      </c>
      <c r="O7" s="243" t="s">
        <v>338</v>
      </c>
      <c r="P7" s="244" t="s">
        <v>317</v>
      </c>
      <c r="Q7" s="235" t="s">
        <v>131</v>
      </c>
    </row>
    <row r="8" spans="1:22">
      <c r="B8" s="238" t="s">
        <v>36</v>
      </c>
      <c r="C8" s="250"/>
      <c r="D8" s="250"/>
      <c r="E8" s="250"/>
      <c r="F8" s="242"/>
      <c r="G8" s="243"/>
      <c r="H8" s="245"/>
      <c r="I8" s="244"/>
      <c r="J8" s="244"/>
      <c r="K8" s="244"/>
      <c r="L8" s="245"/>
      <c r="M8" s="243"/>
      <c r="N8" s="243"/>
      <c r="O8" s="243"/>
      <c r="P8" s="244" t="s">
        <v>317</v>
      </c>
      <c r="Q8" s="235" t="s">
        <v>131</v>
      </c>
    </row>
    <row r="9" spans="1:22">
      <c r="A9" s="220"/>
      <c r="B9" s="239" t="s">
        <v>37</v>
      </c>
      <c r="C9" s="250"/>
      <c r="D9" s="250"/>
      <c r="E9" s="250"/>
      <c r="F9" s="242"/>
      <c r="G9" s="243"/>
      <c r="H9" s="245"/>
      <c r="I9" s="244"/>
      <c r="J9" s="244"/>
      <c r="K9" s="244"/>
      <c r="L9" s="245"/>
      <c r="M9" s="243"/>
      <c r="N9" s="243"/>
      <c r="O9" s="243"/>
      <c r="P9" s="244" t="s">
        <v>317</v>
      </c>
      <c r="Q9" s="235" t="s">
        <v>131</v>
      </c>
    </row>
    <row r="10" spans="1:22">
      <c r="B10" s="238" t="s">
        <v>38</v>
      </c>
      <c r="C10" s="241"/>
      <c r="D10" s="241"/>
      <c r="E10" s="241"/>
      <c r="F10" s="243"/>
      <c r="G10" s="243"/>
      <c r="H10" s="245"/>
      <c r="I10" s="244"/>
      <c r="J10" s="244"/>
      <c r="K10" s="244"/>
      <c r="L10" s="245"/>
      <c r="M10" s="243"/>
      <c r="N10" s="243"/>
      <c r="O10" s="243"/>
      <c r="P10" s="244" t="s">
        <v>317</v>
      </c>
      <c r="Q10" s="235" t="s">
        <v>131</v>
      </c>
    </row>
    <row r="11" spans="1:22">
      <c r="B11" s="238" t="s">
        <v>39</v>
      </c>
      <c r="C11" s="241"/>
      <c r="D11" s="241"/>
      <c r="E11" s="241"/>
      <c r="F11" s="243"/>
      <c r="G11" s="243"/>
      <c r="H11" s="245"/>
      <c r="I11" s="244"/>
      <c r="J11" s="244"/>
      <c r="K11" s="244"/>
      <c r="L11" s="245"/>
      <c r="M11" s="243"/>
      <c r="N11" s="243"/>
      <c r="O11" s="243"/>
      <c r="P11" s="244" t="s">
        <v>317</v>
      </c>
      <c r="Q11" s="235" t="s">
        <v>131</v>
      </c>
    </row>
    <row r="12" spans="1:22">
      <c r="B12" s="238" t="s">
        <v>40</v>
      </c>
      <c r="C12" s="241"/>
      <c r="D12" s="241"/>
      <c r="E12" s="241"/>
      <c r="F12" s="243"/>
      <c r="G12" s="243"/>
      <c r="H12" s="245"/>
      <c r="I12" s="244"/>
      <c r="J12" s="244"/>
      <c r="K12" s="244"/>
      <c r="L12" s="245"/>
      <c r="M12" s="243"/>
      <c r="N12" s="243"/>
      <c r="O12" s="243"/>
      <c r="P12" s="244" t="s">
        <v>317</v>
      </c>
      <c r="Q12" s="235" t="s">
        <v>131</v>
      </c>
    </row>
    <row r="13" spans="1:22">
      <c r="B13" s="238" t="s">
        <v>31</v>
      </c>
      <c r="C13" s="241"/>
      <c r="D13" s="241"/>
      <c r="E13" s="241"/>
      <c r="F13" s="243"/>
      <c r="G13" s="243"/>
      <c r="H13" s="245"/>
      <c r="I13" s="244"/>
      <c r="J13" s="244"/>
      <c r="K13" s="244"/>
      <c r="L13" s="245"/>
      <c r="M13" s="243"/>
      <c r="N13" s="243"/>
      <c r="O13" s="243"/>
      <c r="P13" s="244" t="s">
        <v>317</v>
      </c>
      <c r="Q13" s="235" t="s">
        <v>131</v>
      </c>
    </row>
    <row r="14" spans="1:22">
      <c r="B14" s="238" t="s">
        <v>41</v>
      </c>
      <c r="C14" s="241"/>
      <c r="D14" s="241"/>
      <c r="E14" s="241"/>
      <c r="F14" s="243"/>
      <c r="G14" s="243"/>
      <c r="H14" s="245"/>
      <c r="I14" s="244"/>
      <c r="J14" s="244"/>
      <c r="K14" s="244"/>
      <c r="L14" s="245"/>
      <c r="M14" s="243"/>
      <c r="N14" s="243"/>
      <c r="O14" s="243"/>
      <c r="P14" s="244" t="s">
        <v>317</v>
      </c>
      <c r="Q14" s="235" t="s">
        <v>131</v>
      </c>
    </row>
    <row r="15" spans="1:22">
      <c r="B15" s="238" t="s">
        <v>42</v>
      </c>
      <c r="C15" s="241"/>
      <c r="D15" s="241"/>
      <c r="E15" s="241"/>
      <c r="F15" s="243"/>
      <c r="G15" s="243"/>
      <c r="H15" s="245"/>
      <c r="I15" s="244"/>
      <c r="J15" s="244"/>
      <c r="K15" s="244"/>
      <c r="L15" s="245"/>
      <c r="M15" s="243"/>
      <c r="N15" s="243"/>
      <c r="O15" s="243"/>
      <c r="P15" s="244" t="s">
        <v>317</v>
      </c>
      <c r="Q15" s="235" t="s">
        <v>131</v>
      </c>
    </row>
    <row r="16" spans="1:22">
      <c r="B16" s="238" t="s">
        <v>43</v>
      </c>
      <c r="C16" s="241"/>
      <c r="D16" s="241"/>
      <c r="E16" s="241"/>
      <c r="F16" s="243"/>
      <c r="G16" s="243"/>
      <c r="H16" s="245"/>
      <c r="I16" s="244"/>
      <c r="J16" s="244"/>
      <c r="K16" s="244"/>
      <c r="L16" s="245"/>
      <c r="M16" s="243"/>
      <c r="N16" s="243"/>
      <c r="O16" s="243"/>
      <c r="P16" s="244" t="s">
        <v>317</v>
      </c>
      <c r="Q16" s="235" t="s">
        <v>131</v>
      </c>
    </row>
    <row r="17" spans="2:17">
      <c r="B17" s="238" t="s">
        <v>44</v>
      </c>
      <c r="C17" s="241"/>
      <c r="D17" s="241"/>
      <c r="E17" s="241"/>
      <c r="F17" s="243"/>
      <c r="G17" s="243"/>
      <c r="H17" s="245"/>
      <c r="I17" s="244"/>
      <c r="J17" s="244"/>
      <c r="K17" s="244"/>
      <c r="L17" s="245"/>
      <c r="M17" s="243"/>
      <c r="N17" s="243"/>
      <c r="O17" s="243"/>
      <c r="P17" s="244" t="s">
        <v>317</v>
      </c>
      <c r="Q17" s="235" t="s">
        <v>131</v>
      </c>
    </row>
    <row r="18" spans="2:17">
      <c r="B18" s="238" t="s">
        <v>45</v>
      </c>
      <c r="C18" s="241"/>
      <c r="D18" s="241"/>
      <c r="E18" s="241"/>
      <c r="F18" s="243"/>
      <c r="G18" s="243"/>
      <c r="H18" s="245"/>
      <c r="I18" s="244"/>
      <c r="J18" s="244"/>
      <c r="K18" s="244"/>
      <c r="L18" s="245"/>
      <c r="M18" s="243"/>
      <c r="N18" s="243"/>
      <c r="O18" s="243"/>
      <c r="P18" s="244" t="s">
        <v>317</v>
      </c>
      <c r="Q18" s="235" t="s">
        <v>131</v>
      </c>
    </row>
    <row r="19" spans="2:17">
      <c r="B19" s="238" t="s">
        <v>46</v>
      </c>
      <c r="C19" s="243"/>
      <c r="D19" s="243"/>
      <c r="E19" s="243"/>
      <c r="F19" s="243"/>
      <c r="G19" s="243"/>
      <c r="H19" s="245"/>
      <c r="I19" s="244"/>
      <c r="J19" s="244"/>
      <c r="K19" s="244"/>
      <c r="L19" s="245"/>
      <c r="M19" s="243"/>
      <c r="N19" s="243"/>
      <c r="O19" s="243"/>
      <c r="P19" s="244" t="s">
        <v>317</v>
      </c>
      <c r="Q19" s="235" t="s">
        <v>131</v>
      </c>
    </row>
    <row r="20" spans="2:17">
      <c r="B20" s="238" t="s">
        <v>47</v>
      </c>
      <c r="C20" s="243"/>
      <c r="D20" s="243"/>
      <c r="E20" s="243"/>
      <c r="F20" s="243"/>
      <c r="G20" s="243"/>
      <c r="H20" s="245"/>
      <c r="I20" s="244"/>
      <c r="J20" s="244"/>
      <c r="K20" s="244"/>
      <c r="L20" s="245"/>
      <c r="M20" s="243"/>
      <c r="N20" s="243"/>
      <c r="O20" s="243"/>
      <c r="P20" s="244" t="s">
        <v>317</v>
      </c>
      <c r="Q20" s="235" t="s">
        <v>131</v>
      </c>
    </row>
    <row r="21" spans="2:17">
      <c r="B21" s="238" t="s">
        <v>48</v>
      </c>
      <c r="C21" s="243"/>
      <c r="D21" s="243"/>
      <c r="E21" s="243"/>
      <c r="F21" s="243"/>
      <c r="G21" s="243"/>
      <c r="H21" s="245"/>
      <c r="I21" s="244"/>
      <c r="J21" s="244"/>
      <c r="K21" s="244"/>
      <c r="L21" s="245"/>
      <c r="M21" s="243"/>
      <c r="N21" s="243"/>
      <c r="O21" s="243"/>
      <c r="P21" s="244" t="s">
        <v>317</v>
      </c>
      <c r="Q21" s="235" t="s">
        <v>131</v>
      </c>
    </row>
    <row r="22" spans="2:17">
      <c r="B22" s="238" t="s">
        <v>49</v>
      </c>
      <c r="C22" s="243"/>
      <c r="D22" s="243"/>
      <c r="E22" s="243"/>
      <c r="F22" s="243"/>
      <c r="G22" s="243"/>
      <c r="H22" s="245"/>
      <c r="I22" s="244"/>
      <c r="J22" s="244"/>
      <c r="K22" s="244"/>
      <c r="L22" s="245"/>
      <c r="M22" s="243"/>
      <c r="N22" s="243"/>
      <c r="O22" s="243"/>
      <c r="P22" s="244" t="s">
        <v>317</v>
      </c>
      <c r="Q22" s="235" t="s">
        <v>131</v>
      </c>
    </row>
    <row r="23" spans="2:17">
      <c r="B23" s="238" t="s">
        <v>50</v>
      </c>
      <c r="C23" s="243"/>
      <c r="D23" s="243"/>
      <c r="E23" s="243"/>
      <c r="F23" s="243"/>
      <c r="G23" s="243"/>
      <c r="H23" s="245"/>
      <c r="I23" s="244"/>
      <c r="J23" s="244"/>
      <c r="K23" s="244"/>
      <c r="L23" s="245"/>
      <c r="M23" s="243"/>
      <c r="N23" s="243"/>
      <c r="O23" s="243"/>
      <c r="P23" s="244" t="s">
        <v>317</v>
      </c>
      <c r="Q23" s="235" t="s">
        <v>131</v>
      </c>
    </row>
    <row r="24" spans="2:17">
      <c r="B24" s="238" t="s">
        <v>51</v>
      </c>
      <c r="C24" s="243"/>
      <c r="D24" s="243"/>
      <c r="E24" s="243"/>
      <c r="F24" s="243"/>
      <c r="G24" s="243"/>
      <c r="H24" s="245"/>
      <c r="I24" s="244"/>
      <c r="J24" s="244"/>
      <c r="K24" s="244"/>
      <c r="L24" s="245"/>
      <c r="M24" s="243"/>
      <c r="N24" s="243"/>
      <c r="O24" s="243"/>
      <c r="P24" s="244" t="s">
        <v>317</v>
      </c>
      <c r="Q24" s="235" t="s">
        <v>131</v>
      </c>
    </row>
    <row r="25" spans="2:17">
      <c r="B25" s="238" t="s">
        <v>52</v>
      </c>
      <c r="C25" s="243"/>
      <c r="D25" s="243"/>
      <c r="E25" s="243"/>
      <c r="F25" s="243"/>
      <c r="G25" s="243"/>
      <c r="H25" s="245"/>
      <c r="I25" s="244"/>
      <c r="J25" s="244"/>
      <c r="K25" s="244"/>
      <c r="L25" s="245"/>
      <c r="M25" s="243"/>
      <c r="N25" s="243"/>
      <c r="O25" s="243"/>
      <c r="P25" s="244" t="s">
        <v>317</v>
      </c>
      <c r="Q25" s="235" t="s">
        <v>131</v>
      </c>
    </row>
    <row r="26" spans="2:17">
      <c r="B26" s="238" t="s">
        <v>53</v>
      </c>
      <c r="C26" s="243"/>
      <c r="D26" s="243"/>
      <c r="E26" s="243"/>
      <c r="F26" s="243"/>
      <c r="G26" s="243"/>
      <c r="H26" s="245"/>
      <c r="I26" s="244"/>
      <c r="J26" s="244"/>
      <c r="K26" s="244"/>
      <c r="L26" s="245"/>
      <c r="M26" s="243"/>
      <c r="N26" s="243"/>
      <c r="O26" s="243"/>
      <c r="P26" s="244" t="s">
        <v>317</v>
      </c>
      <c r="Q26" s="235" t="s">
        <v>131</v>
      </c>
    </row>
    <row r="27" spans="2:17">
      <c r="B27" s="238" t="s">
        <v>54</v>
      </c>
      <c r="C27" s="243"/>
      <c r="D27" s="243"/>
      <c r="E27" s="243"/>
      <c r="F27" s="243"/>
      <c r="G27" s="243"/>
      <c r="H27" s="245"/>
      <c r="I27" s="244"/>
      <c r="J27" s="244"/>
      <c r="K27" s="244"/>
      <c r="L27" s="245"/>
      <c r="M27" s="243"/>
      <c r="N27" s="243"/>
      <c r="O27" s="243"/>
      <c r="P27" s="244" t="s">
        <v>317</v>
      </c>
      <c r="Q27" s="235" t="s">
        <v>131</v>
      </c>
    </row>
    <row r="28" spans="2:17">
      <c r="B28" s="238" t="s">
        <v>55</v>
      </c>
      <c r="C28" s="243"/>
      <c r="D28" s="243"/>
      <c r="E28" s="243"/>
      <c r="F28" s="243"/>
      <c r="G28" s="243"/>
      <c r="H28" s="245"/>
      <c r="I28" s="244"/>
      <c r="J28" s="244"/>
      <c r="K28" s="244"/>
      <c r="L28" s="245"/>
      <c r="M28" s="243"/>
      <c r="N28" s="243"/>
      <c r="O28" s="243"/>
      <c r="P28" s="244" t="s">
        <v>317</v>
      </c>
      <c r="Q28" s="235" t="s">
        <v>131</v>
      </c>
    </row>
    <row r="29" spans="2:17">
      <c r="B29" s="238" t="s">
        <v>56</v>
      </c>
      <c r="C29" s="243"/>
      <c r="D29" s="243"/>
      <c r="E29" s="243"/>
      <c r="F29" s="243"/>
      <c r="G29" s="243"/>
      <c r="H29" s="245"/>
      <c r="I29" s="244"/>
      <c r="J29" s="244"/>
      <c r="K29" s="244"/>
      <c r="L29" s="245"/>
      <c r="M29" s="243"/>
      <c r="N29" s="243"/>
      <c r="O29" s="243"/>
      <c r="P29" s="244" t="s">
        <v>317</v>
      </c>
      <c r="Q29" s="235" t="s">
        <v>131</v>
      </c>
    </row>
    <row r="30" spans="2:17">
      <c r="B30" s="238" t="s">
        <v>57</v>
      </c>
      <c r="C30" s="243"/>
      <c r="D30" s="243"/>
      <c r="E30" s="243"/>
      <c r="F30" s="243"/>
      <c r="G30" s="243"/>
      <c r="H30" s="245"/>
      <c r="I30" s="244"/>
      <c r="J30" s="244"/>
      <c r="K30" s="244"/>
      <c r="L30" s="245"/>
      <c r="M30" s="243"/>
      <c r="N30" s="243"/>
      <c r="O30" s="243"/>
      <c r="P30" s="244" t="s">
        <v>317</v>
      </c>
      <c r="Q30" s="235" t="s">
        <v>131</v>
      </c>
    </row>
    <row r="31" spans="2:17">
      <c r="B31" s="238" t="s">
        <v>58</v>
      </c>
      <c r="C31" s="243"/>
      <c r="D31" s="243"/>
      <c r="E31" s="243"/>
      <c r="F31" s="243"/>
      <c r="G31" s="243"/>
      <c r="H31" s="245"/>
      <c r="I31" s="244"/>
      <c r="J31" s="244"/>
      <c r="K31" s="244"/>
      <c r="L31" s="245"/>
      <c r="M31" s="243"/>
      <c r="N31" s="243"/>
      <c r="O31" s="243"/>
      <c r="P31" s="244" t="s">
        <v>317</v>
      </c>
      <c r="Q31" s="235" t="s">
        <v>131</v>
      </c>
    </row>
    <row r="32" spans="2:17">
      <c r="B32" s="238" t="s">
        <v>59</v>
      </c>
      <c r="C32" s="243"/>
      <c r="D32" s="243"/>
      <c r="E32" s="243"/>
      <c r="F32" s="243"/>
      <c r="G32" s="243"/>
      <c r="H32" s="245"/>
      <c r="I32" s="244"/>
      <c r="J32" s="244"/>
      <c r="K32" s="244"/>
      <c r="L32" s="245"/>
      <c r="M32" s="243"/>
      <c r="N32" s="243"/>
      <c r="O32" s="243"/>
      <c r="P32" s="244" t="s">
        <v>317</v>
      </c>
      <c r="Q32" s="235" t="s">
        <v>131</v>
      </c>
    </row>
    <row r="33" spans="2:17">
      <c r="B33" s="238" t="s">
        <v>60</v>
      </c>
      <c r="C33" s="243"/>
      <c r="D33" s="243"/>
      <c r="E33" s="243"/>
      <c r="F33" s="243"/>
      <c r="G33" s="243"/>
      <c r="H33" s="245"/>
      <c r="I33" s="244"/>
      <c r="J33" s="244"/>
      <c r="K33" s="244"/>
      <c r="L33" s="245"/>
      <c r="M33" s="243"/>
      <c r="N33" s="243"/>
      <c r="O33" s="243"/>
      <c r="P33" s="244" t="s">
        <v>317</v>
      </c>
      <c r="Q33" s="235" t="s">
        <v>131</v>
      </c>
    </row>
    <row r="34" spans="2:17">
      <c r="B34" s="238" t="s">
        <v>61</v>
      </c>
      <c r="C34" s="243"/>
      <c r="D34" s="243"/>
      <c r="E34" s="243"/>
      <c r="F34" s="243"/>
      <c r="G34" s="243"/>
      <c r="H34" s="245"/>
      <c r="I34" s="244"/>
      <c r="J34" s="244"/>
      <c r="K34" s="244"/>
      <c r="L34" s="245"/>
      <c r="M34" s="243"/>
      <c r="N34" s="243"/>
      <c r="O34" s="243"/>
      <c r="P34" s="244" t="s">
        <v>317</v>
      </c>
      <c r="Q34" s="235" t="s">
        <v>131</v>
      </c>
    </row>
    <row r="35" spans="2:17">
      <c r="B35" s="238" t="s">
        <v>62</v>
      </c>
      <c r="C35" s="243"/>
      <c r="D35" s="243"/>
      <c r="E35" s="243"/>
      <c r="F35" s="243"/>
      <c r="G35" s="243"/>
      <c r="H35" s="245"/>
      <c r="I35" s="244"/>
      <c r="J35" s="244"/>
      <c r="K35" s="244"/>
      <c r="L35" s="245"/>
      <c r="M35" s="243"/>
      <c r="N35" s="243"/>
      <c r="O35" s="243"/>
      <c r="P35" s="244" t="s">
        <v>317</v>
      </c>
      <c r="Q35" s="235" t="s">
        <v>131</v>
      </c>
    </row>
    <row r="36" spans="2:17">
      <c r="B36" s="238" t="s">
        <v>63</v>
      </c>
      <c r="C36" s="243"/>
      <c r="D36" s="243"/>
      <c r="E36" s="243"/>
      <c r="F36" s="243"/>
      <c r="G36" s="243"/>
      <c r="H36" s="245"/>
      <c r="I36" s="244"/>
      <c r="J36" s="244"/>
      <c r="K36" s="244"/>
      <c r="L36" s="245"/>
      <c r="M36" s="243"/>
      <c r="N36" s="243"/>
      <c r="O36" s="243"/>
      <c r="P36" s="244" t="s">
        <v>317</v>
      </c>
      <c r="Q36" s="235" t="s">
        <v>131</v>
      </c>
    </row>
    <row r="37" spans="2:17">
      <c r="B37" s="238" t="s">
        <v>64</v>
      </c>
      <c r="C37" s="243"/>
      <c r="D37" s="243"/>
      <c r="E37" s="243"/>
      <c r="F37" s="243"/>
      <c r="G37" s="243"/>
      <c r="H37" s="245"/>
      <c r="I37" s="244"/>
      <c r="J37" s="244"/>
      <c r="K37" s="244"/>
      <c r="L37" s="245"/>
      <c r="M37" s="243"/>
      <c r="N37" s="243"/>
      <c r="O37" s="243"/>
      <c r="P37" s="244" t="s">
        <v>317</v>
      </c>
      <c r="Q37" s="235" t="s">
        <v>131</v>
      </c>
    </row>
    <row r="38" spans="2:17">
      <c r="B38" s="238" t="s">
        <v>65</v>
      </c>
      <c r="C38" s="243"/>
      <c r="D38" s="243"/>
      <c r="E38" s="243"/>
      <c r="F38" s="243"/>
      <c r="G38" s="243"/>
      <c r="H38" s="245"/>
      <c r="I38" s="244"/>
      <c r="J38" s="244"/>
      <c r="K38" s="244"/>
      <c r="L38" s="245"/>
      <c r="M38" s="243"/>
      <c r="N38" s="243"/>
      <c r="O38" s="243"/>
      <c r="P38" s="244" t="s">
        <v>317</v>
      </c>
      <c r="Q38" s="235" t="s">
        <v>131</v>
      </c>
    </row>
    <row r="39" spans="2:17">
      <c r="B39" s="238" t="s">
        <v>66</v>
      </c>
      <c r="C39" s="243"/>
      <c r="D39" s="243"/>
      <c r="E39" s="243"/>
      <c r="F39" s="243"/>
      <c r="G39" s="243"/>
      <c r="H39" s="245"/>
      <c r="I39" s="244"/>
      <c r="J39" s="244"/>
      <c r="K39" s="244"/>
      <c r="L39" s="245"/>
      <c r="M39" s="243"/>
      <c r="N39" s="243"/>
      <c r="O39" s="243"/>
      <c r="P39" s="244" t="s">
        <v>317</v>
      </c>
      <c r="Q39" s="235" t="s">
        <v>131</v>
      </c>
    </row>
    <row r="40" spans="2:17">
      <c r="B40" s="238" t="s">
        <v>67</v>
      </c>
      <c r="C40" s="243"/>
      <c r="D40" s="243"/>
      <c r="E40" s="243"/>
      <c r="F40" s="243"/>
      <c r="G40" s="243"/>
      <c r="H40" s="245"/>
      <c r="I40" s="244"/>
      <c r="J40" s="244"/>
      <c r="K40" s="244"/>
      <c r="L40" s="245"/>
      <c r="M40" s="243"/>
      <c r="N40" s="243"/>
      <c r="O40" s="243"/>
      <c r="P40" s="244" t="s">
        <v>317</v>
      </c>
      <c r="Q40" s="235" t="s">
        <v>131</v>
      </c>
    </row>
    <row r="41" spans="2:17">
      <c r="B41" s="238" t="s">
        <v>68</v>
      </c>
      <c r="C41" s="243"/>
      <c r="D41" s="243"/>
      <c r="E41" s="243"/>
      <c r="F41" s="243"/>
      <c r="G41" s="243"/>
      <c r="H41" s="245"/>
      <c r="I41" s="244"/>
      <c r="J41" s="244"/>
      <c r="K41" s="244"/>
      <c r="L41" s="245"/>
      <c r="M41" s="243"/>
      <c r="N41" s="243"/>
      <c r="O41" s="243"/>
      <c r="P41" s="244" t="s">
        <v>317</v>
      </c>
      <c r="Q41" s="235" t="s">
        <v>131</v>
      </c>
    </row>
    <row r="42" spans="2:17">
      <c r="B42" s="238" t="s">
        <v>69</v>
      </c>
      <c r="C42" s="243"/>
      <c r="D42" s="243"/>
      <c r="E42" s="243"/>
      <c r="F42" s="243"/>
      <c r="G42" s="243"/>
      <c r="H42" s="245"/>
      <c r="I42" s="244"/>
      <c r="J42" s="244"/>
      <c r="K42" s="244"/>
      <c r="L42" s="245"/>
      <c r="M42" s="243"/>
      <c r="N42" s="243"/>
      <c r="O42" s="243"/>
      <c r="P42" s="244" t="s">
        <v>317</v>
      </c>
      <c r="Q42" s="235" t="s">
        <v>131</v>
      </c>
    </row>
    <row r="43" spans="2:17">
      <c r="B43" s="238" t="s">
        <v>70</v>
      </c>
      <c r="C43" s="243"/>
      <c r="D43" s="243"/>
      <c r="E43" s="243"/>
      <c r="F43" s="243"/>
      <c r="G43" s="243"/>
      <c r="H43" s="245"/>
      <c r="I43" s="244"/>
      <c r="J43" s="244"/>
      <c r="K43" s="244"/>
      <c r="L43" s="245"/>
      <c r="M43" s="243"/>
      <c r="N43" s="243"/>
      <c r="O43" s="243"/>
      <c r="P43" s="244" t="s">
        <v>317</v>
      </c>
      <c r="Q43" s="235" t="s">
        <v>131</v>
      </c>
    </row>
    <row r="44" spans="2:17">
      <c r="B44" s="238" t="s">
        <v>71</v>
      </c>
      <c r="C44" s="243"/>
      <c r="D44" s="243"/>
      <c r="E44" s="243"/>
      <c r="F44" s="243"/>
      <c r="G44" s="243"/>
      <c r="H44" s="245"/>
      <c r="I44" s="244"/>
      <c r="J44" s="244"/>
      <c r="K44" s="244"/>
      <c r="L44" s="245"/>
      <c r="M44" s="243"/>
      <c r="N44" s="243"/>
      <c r="O44" s="243"/>
      <c r="P44" s="244" t="s">
        <v>317</v>
      </c>
      <c r="Q44" s="235" t="s">
        <v>131</v>
      </c>
    </row>
    <row r="45" spans="2:17">
      <c r="B45" s="238" t="s">
        <v>72</v>
      </c>
      <c r="C45" s="243"/>
      <c r="D45" s="243"/>
      <c r="E45" s="243"/>
      <c r="F45" s="243"/>
      <c r="G45" s="243"/>
      <c r="H45" s="245"/>
      <c r="I45" s="244"/>
      <c r="J45" s="244"/>
      <c r="K45" s="244"/>
      <c r="L45" s="245"/>
      <c r="M45" s="243"/>
      <c r="N45" s="243"/>
      <c r="O45" s="243"/>
      <c r="P45" s="244" t="s">
        <v>317</v>
      </c>
      <c r="Q45" s="235" t="s">
        <v>131</v>
      </c>
    </row>
    <row r="46" spans="2:17">
      <c r="B46" s="238" t="s">
        <v>73</v>
      </c>
      <c r="C46" s="243"/>
      <c r="D46" s="243"/>
      <c r="E46" s="243"/>
      <c r="F46" s="243"/>
      <c r="G46" s="243"/>
      <c r="H46" s="245"/>
      <c r="I46" s="244"/>
      <c r="J46" s="244"/>
      <c r="K46" s="244"/>
      <c r="L46" s="245"/>
      <c r="M46" s="243"/>
      <c r="N46" s="243"/>
      <c r="O46" s="243"/>
      <c r="P46" s="244" t="s">
        <v>317</v>
      </c>
      <c r="Q46" s="235" t="s">
        <v>131</v>
      </c>
    </row>
    <row r="47" spans="2:17">
      <c r="B47" s="238" t="s">
        <v>74</v>
      </c>
      <c r="C47" s="243"/>
      <c r="D47" s="243"/>
      <c r="E47" s="243"/>
      <c r="F47" s="243"/>
      <c r="G47" s="243"/>
      <c r="H47" s="245"/>
      <c r="I47" s="244"/>
      <c r="J47" s="244"/>
      <c r="K47" s="244"/>
      <c r="L47" s="245"/>
      <c r="M47" s="243"/>
      <c r="N47" s="243"/>
      <c r="O47" s="243"/>
      <c r="P47" s="244" t="s">
        <v>317</v>
      </c>
      <c r="Q47" s="235" t="s">
        <v>131</v>
      </c>
    </row>
    <row r="48" spans="2:17">
      <c r="B48" s="238" t="s">
        <v>75</v>
      </c>
      <c r="C48" s="243"/>
      <c r="D48" s="243"/>
      <c r="E48" s="243"/>
      <c r="F48" s="243"/>
      <c r="G48" s="243"/>
      <c r="H48" s="245"/>
      <c r="I48" s="244"/>
      <c r="J48" s="244"/>
      <c r="K48" s="244"/>
      <c r="L48" s="245"/>
      <c r="M48" s="243"/>
      <c r="N48" s="243"/>
      <c r="O48" s="243"/>
      <c r="P48" s="244" t="s">
        <v>317</v>
      </c>
      <c r="Q48" s="235" t="s">
        <v>131</v>
      </c>
    </row>
    <row r="49" spans="2:17">
      <c r="B49" s="238" t="s">
        <v>76</v>
      </c>
      <c r="C49" s="243"/>
      <c r="D49" s="243"/>
      <c r="E49" s="243"/>
      <c r="F49" s="243"/>
      <c r="G49" s="243"/>
      <c r="H49" s="245"/>
      <c r="I49" s="244"/>
      <c r="J49" s="244"/>
      <c r="K49" s="244"/>
      <c r="L49" s="245"/>
      <c r="M49" s="243"/>
      <c r="N49" s="243"/>
      <c r="O49" s="243"/>
      <c r="P49" s="244" t="s">
        <v>317</v>
      </c>
      <c r="Q49" s="235" t="s">
        <v>131</v>
      </c>
    </row>
    <row r="50" spans="2:17">
      <c r="B50" s="238" t="s">
        <v>77</v>
      </c>
      <c r="C50" s="243"/>
      <c r="D50" s="243"/>
      <c r="E50" s="243"/>
      <c r="F50" s="243"/>
      <c r="G50" s="243"/>
      <c r="H50" s="245"/>
      <c r="I50" s="244"/>
      <c r="J50" s="244"/>
      <c r="K50" s="244"/>
      <c r="L50" s="245"/>
      <c r="M50" s="243"/>
      <c r="N50" s="243"/>
      <c r="O50" s="243"/>
      <c r="P50" s="244" t="s">
        <v>317</v>
      </c>
      <c r="Q50" s="235" t="s">
        <v>131</v>
      </c>
    </row>
    <row r="51" spans="2:17">
      <c r="B51" s="238" t="s">
        <v>78</v>
      </c>
      <c r="C51" s="243"/>
      <c r="D51" s="243"/>
      <c r="E51" s="243"/>
      <c r="F51" s="243"/>
      <c r="G51" s="243"/>
      <c r="H51" s="245"/>
      <c r="I51" s="244"/>
      <c r="J51" s="244"/>
      <c r="K51" s="244"/>
      <c r="L51" s="245"/>
      <c r="M51" s="243"/>
      <c r="N51" s="243"/>
      <c r="O51" s="243"/>
      <c r="P51" s="244" t="s">
        <v>317</v>
      </c>
      <c r="Q51" s="235" t="s">
        <v>131</v>
      </c>
    </row>
    <row r="52" spans="2:17">
      <c r="B52" s="238" t="s">
        <v>79</v>
      </c>
      <c r="C52" s="243"/>
      <c r="D52" s="243"/>
      <c r="E52" s="243"/>
      <c r="F52" s="243"/>
      <c r="G52" s="243"/>
      <c r="H52" s="245"/>
      <c r="I52" s="244"/>
      <c r="J52" s="244"/>
      <c r="K52" s="244"/>
      <c r="L52" s="245"/>
      <c r="M52" s="243"/>
      <c r="N52" s="243"/>
      <c r="O52" s="243"/>
      <c r="P52" s="244" t="s">
        <v>317</v>
      </c>
      <c r="Q52" s="235" t="s">
        <v>131</v>
      </c>
    </row>
    <row r="53" spans="2:17">
      <c r="B53" s="238" t="s">
        <v>80</v>
      </c>
      <c r="C53" s="243"/>
      <c r="D53" s="243"/>
      <c r="E53" s="243"/>
      <c r="F53" s="243"/>
      <c r="G53" s="243"/>
      <c r="H53" s="245"/>
      <c r="I53" s="244"/>
      <c r="J53" s="244"/>
      <c r="K53" s="244"/>
      <c r="L53" s="245"/>
      <c r="M53" s="243"/>
      <c r="N53" s="243"/>
      <c r="O53" s="243"/>
      <c r="P53" s="244" t="s">
        <v>317</v>
      </c>
      <c r="Q53" s="235" t="s">
        <v>131</v>
      </c>
    </row>
    <row r="54" spans="2:17">
      <c r="B54" s="238" t="s">
        <v>81</v>
      </c>
      <c r="C54" s="243"/>
      <c r="D54" s="243"/>
      <c r="E54" s="243"/>
      <c r="F54" s="243"/>
      <c r="G54" s="243"/>
      <c r="H54" s="245"/>
      <c r="I54" s="244"/>
      <c r="J54" s="244"/>
      <c r="K54" s="244"/>
      <c r="L54" s="245"/>
      <c r="M54" s="243"/>
      <c r="N54" s="243"/>
      <c r="O54" s="243"/>
      <c r="P54" s="244" t="s">
        <v>317</v>
      </c>
      <c r="Q54" s="235" t="s">
        <v>131</v>
      </c>
    </row>
    <row r="55" spans="2:17">
      <c r="B55" s="238" t="s">
        <v>82</v>
      </c>
      <c r="C55" s="243"/>
      <c r="D55" s="243"/>
      <c r="E55" s="243"/>
      <c r="F55" s="243"/>
      <c r="G55" s="243"/>
      <c r="H55" s="245"/>
      <c r="I55" s="244"/>
      <c r="J55" s="244"/>
      <c r="K55" s="244"/>
      <c r="L55" s="245"/>
      <c r="M55" s="243"/>
      <c r="N55" s="243"/>
      <c r="O55" s="243"/>
      <c r="P55" s="244" t="s">
        <v>317</v>
      </c>
      <c r="Q55" s="235" t="s">
        <v>131</v>
      </c>
    </row>
    <row r="56" spans="2:17">
      <c r="B56" s="238" t="s">
        <v>83</v>
      </c>
      <c r="C56" s="243"/>
      <c r="D56" s="243"/>
      <c r="E56" s="243"/>
      <c r="F56" s="243"/>
      <c r="G56" s="243"/>
      <c r="H56" s="245"/>
      <c r="I56" s="244"/>
      <c r="J56" s="244"/>
      <c r="K56" s="244"/>
      <c r="L56" s="245"/>
      <c r="M56" s="243"/>
      <c r="N56" s="243"/>
      <c r="O56" s="243"/>
      <c r="P56" s="244" t="s">
        <v>317</v>
      </c>
      <c r="Q56" s="235" t="s">
        <v>131</v>
      </c>
    </row>
    <row r="57" spans="2:17">
      <c r="B57" s="238" t="s">
        <v>84</v>
      </c>
      <c r="C57" s="243"/>
      <c r="D57" s="243"/>
      <c r="E57" s="243"/>
      <c r="F57" s="243"/>
      <c r="G57" s="243"/>
      <c r="H57" s="245"/>
      <c r="I57" s="244"/>
      <c r="J57" s="244"/>
      <c r="K57" s="244"/>
      <c r="L57" s="245"/>
      <c r="M57" s="243"/>
      <c r="N57" s="243"/>
      <c r="O57" s="243"/>
      <c r="P57" s="244" t="s">
        <v>317</v>
      </c>
      <c r="Q57" s="235" t="s">
        <v>131</v>
      </c>
    </row>
    <row r="58" spans="2:17">
      <c r="B58" s="238" t="s">
        <v>85</v>
      </c>
      <c r="C58" s="243"/>
      <c r="D58" s="243"/>
      <c r="E58" s="243"/>
      <c r="F58" s="243"/>
      <c r="G58" s="243"/>
      <c r="H58" s="245"/>
      <c r="I58" s="244"/>
      <c r="J58" s="244"/>
      <c r="K58" s="244"/>
      <c r="L58" s="245"/>
      <c r="M58" s="243"/>
      <c r="N58" s="243"/>
      <c r="O58" s="243"/>
      <c r="P58" s="244" t="s">
        <v>317</v>
      </c>
      <c r="Q58" s="235" t="s">
        <v>131</v>
      </c>
    </row>
    <row r="59" spans="2:17">
      <c r="B59" s="238" t="s">
        <v>86</v>
      </c>
      <c r="C59" s="243"/>
      <c r="D59" s="243"/>
      <c r="E59" s="243"/>
      <c r="F59" s="243"/>
      <c r="G59" s="243"/>
      <c r="H59" s="245"/>
      <c r="I59" s="244"/>
      <c r="J59" s="244"/>
      <c r="K59" s="244"/>
      <c r="L59" s="245"/>
      <c r="M59" s="243"/>
      <c r="N59" s="243"/>
      <c r="O59" s="243"/>
      <c r="P59" s="244" t="s">
        <v>317</v>
      </c>
      <c r="Q59" s="235" t="s">
        <v>131</v>
      </c>
    </row>
    <row r="60" spans="2:17">
      <c r="B60" s="238" t="s">
        <v>87</v>
      </c>
      <c r="C60" s="243"/>
      <c r="D60" s="243"/>
      <c r="E60" s="243"/>
      <c r="F60" s="243"/>
      <c r="G60" s="243"/>
      <c r="H60" s="245"/>
      <c r="I60" s="244"/>
      <c r="J60" s="244"/>
      <c r="K60" s="244"/>
      <c r="L60" s="245"/>
      <c r="M60" s="243"/>
      <c r="N60" s="243"/>
      <c r="O60" s="243"/>
      <c r="P60" s="244" t="s">
        <v>317</v>
      </c>
      <c r="Q60" s="235" t="s">
        <v>131</v>
      </c>
    </row>
    <row r="61" spans="2:17">
      <c r="B61" s="238" t="s">
        <v>88</v>
      </c>
      <c r="C61" s="243"/>
      <c r="D61" s="243"/>
      <c r="E61" s="243"/>
      <c r="F61" s="243"/>
      <c r="G61" s="243"/>
      <c r="H61" s="245"/>
      <c r="I61" s="244"/>
      <c r="J61" s="244"/>
      <c r="K61" s="244"/>
      <c r="L61" s="245"/>
      <c r="M61" s="243"/>
      <c r="N61" s="243"/>
      <c r="O61" s="243"/>
      <c r="P61" s="244" t="s">
        <v>317</v>
      </c>
      <c r="Q61" s="235" t="s">
        <v>131</v>
      </c>
    </row>
    <row r="62" spans="2:17">
      <c r="B62" s="238" t="s">
        <v>89</v>
      </c>
      <c r="C62" s="243"/>
      <c r="D62" s="243"/>
      <c r="E62" s="243"/>
      <c r="F62" s="243"/>
      <c r="G62" s="243"/>
      <c r="H62" s="245"/>
      <c r="I62" s="244"/>
      <c r="J62" s="244"/>
      <c r="K62" s="244"/>
      <c r="L62" s="245"/>
      <c r="M62" s="243"/>
      <c r="N62" s="243"/>
      <c r="O62" s="243"/>
      <c r="P62" s="244" t="s">
        <v>317</v>
      </c>
      <c r="Q62" s="235" t="s">
        <v>131</v>
      </c>
    </row>
    <row r="63" spans="2:17">
      <c r="B63" s="238" t="s">
        <v>90</v>
      </c>
      <c r="C63" s="243"/>
      <c r="D63" s="243"/>
      <c r="E63" s="243"/>
      <c r="F63" s="243"/>
      <c r="G63" s="243"/>
      <c r="H63" s="245"/>
      <c r="I63" s="244"/>
      <c r="J63" s="244"/>
      <c r="K63" s="244"/>
      <c r="L63" s="245"/>
      <c r="M63" s="243"/>
      <c r="N63" s="243"/>
      <c r="O63" s="243"/>
      <c r="P63" s="244" t="s">
        <v>317</v>
      </c>
      <c r="Q63" s="235" t="s">
        <v>131</v>
      </c>
    </row>
    <row r="64" spans="2:17">
      <c r="B64" s="238" t="s">
        <v>91</v>
      </c>
      <c r="C64" s="243"/>
      <c r="D64" s="243"/>
      <c r="E64" s="243"/>
      <c r="F64" s="243"/>
      <c r="G64" s="243"/>
      <c r="H64" s="245"/>
      <c r="I64" s="244"/>
      <c r="J64" s="244"/>
      <c r="K64" s="244"/>
      <c r="L64" s="245"/>
      <c r="M64" s="243"/>
      <c r="N64" s="243"/>
      <c r="O64" s="243"/>
      <c r="P64" s="244" t="s">
        <v>317</v>
      </c>
      <c r="Q64" s="235" t="s">
        <v>131</v>
      </c>
    </row>
    <row r="65" spans="2:17">
      <c r="B65" s="238" t="s">
        <v>92</v>
      </c>
      <c r="C65" s="243"/>
      <c r="D65" s="243"/>
      <c r="E65" s="243"/>
      <c r="F65" s="243"/>
      <c r="G65" s="243"/>
      <c r="H65" s="245"/>
      <c r="I65" s="244"/>
      <c r="J65" s="244"/>
      <c r="K65" s="244"/>
      <c r="L65" s="245"/>
      <c r="M65" s="243"/>
      <c r="N65" s="243"/>
      <c r="O65" s="243"/>
      <c r="P65" s="244" t="s">
        <v>317</v>
      </c>
      <c r="Q65" s="235" t="s">
        <v>131</v>
      </c>
    </row>
    <row r="66" spans="2:17">
      <c r="B66" s="238" t="s">
        <v>93</v>
      </c>
      <c r="C66" s="243"/>
      <c r="D66" s="243"/>
      <c r="E66" s="243"/>
      <c r="F66" s="243"/>
      <c r="G66" s="243"/>
      <c r="H66" s="245"/>
      <c r="I66" s="244"/>
      <c r="J66" s="244"/>
      <c r="K66" s="244"/>
      <c r="L66" s="245"/>
      <c r="M66" s="243"/>
      <c r="N66" s="243"/>
      <c r="O66" s="243"/>
      <c r="P66" s="244" t="s">
        <v>317</v>
      </c>
      <c r="Q66" s="235" t="s">
        <v>131</v>
      </c>
    </row>
    <row r="67" spans="2:17">
      <c r="B67" s="238" t="s">
        <v>94</v>
      </c>
      <c r="C67" s="243"/>
      <c r="D67" s="243"/>
      <c r="E67" s="243"/>
      <c r="F67" s="243"/>
      <c r="G67" s="243"/>
      <c r="H67" s="245"/>
      <c r="I67" s="244"/>
      <c r="J67" s="244"/>
      <c r="K67" s="244"/>
      <c r="L67" s="245"/>
      <c r="M67" s="243"/>
      <c r="N67" s="243"/>
      <c r="O67" s="243"/>
      <c r="P67" s="244" t="s">
        <v>317</v>
      </c>
      <c r="Q67" s="235" t="s">
        <v>131</v>
      </c>
    </row>
    <row r="68" spans="2:17">
      <c r="B68" s="238" t="s">
        <v>95</v>
      </c>
      <c r="C68" s="243"/>
      <c r="D68" s="243"/>
      <c r="E68" s="243"/>
      <c r="F68" s="243"/>
      <c r="G68" s="243"/>
      <c r="H68" s="245"/>
      <c r="I68" s="244"/>
      <c r="J68" s="244"/>
      <c r="K68" s="244"/>
      <c r="L68" s="245"/>
      <c r="M68" s="243"/>
      <c r="N68" s="243"/>
      <c r="O68" s="243"/>
      <c r="P68" s="244" t="s">
        <v>317</v>
      </c>
      <c r="Q68" s="235" t="s">
        <v>131</v>
      </c>
    </row>
    <row r="69" spans="2:17">
      <c r="B69" s="238" t="s">
        <v>96</v>
      </c>
      <c r="C69" s="243"/>
      <c r="D69" s="243"/>
      <c r="E69" s="243"/>
      <c r="F69" s="243"/>
      <c r="G69" s="243"/>
      <c r="H69" s="245"/>
      <c r="I69" s="244"/>
      <c r="J69" s="244"/>
      <c r="K69" s="244"/>
      <c r="L69" s="245"/>
      <c r="M69" s="243"/>
      <c r="N69" s="243"/>
      <c r="O69" s="243"/>
      <c r="P69" s="244" t="s">
        <v>317</v>
      </c>
      <c r="Q69" s="235" t="s">
        <v>131</v>
      </c>
    </row>
    <row r="70" spans="2:17">
      <c r="B70" s="238" t="s">
        <v>97</v>
      </c>
      <c r="C70" s="243"/>
      <c r="D70" s="243"/>
      <c r="E70" s="243"/>
      <c r="F70" s="243"/>
      <c r="G70" s="243"/>
      <c r="H70" s="245"/>
      <c r="I70" s="244"/>
      <c r="J70" s="244"/>
      <c r="K70" s="244"/>
      <c r="L70" s="245"/>
      <c r="M70" s="243"/>
      <c r="N70" s="243"/>
      <c r="O70" s="243"/>
      <c r="P70" s="244" t="s">
        <v>317</v>
      </c>
      <c r="Q70" s="235" t="s">
        <v>131</v>
      </c>
    </row>
    <row r="71" spans="2:17">
      <c r="B71" s="238" t="s">
        <v>98</v>
      </c>
      <c r="C71" s="243"/>
      <c r="D71" s="243"/>
      <c r="E71" s="243"/>
      <c r="F71" s="243"/>
      <c r="G71" s="243"/>
      <c r="H71" s="245"/>
      <c r="I71" s="244"/>
      <c r="J71" s="244"/>
      <c r="K71" s="244"/>
      <c r="L71" s="245"/>
      <c r="M71" s="243"/>
      <c r="N71" s="243"/>
      <c r="O71" s="243"/>
      <c r="P71" s="244" t="s">
        <v>317</v>
      </c>
      <c r="Q71" s="235" t="s">
        <v>131</v>
      </c>
    </row>
    <row r="72" spans="2:17">
      <c r="B72" s="238" t="s">
        <v>99</v>
      </c>
      <c r="C72" s="243"/>
      <c r="D72" s="243"/>
      <c r="E72" s="243"/>
      <c r="F72" s="243"/>
      <c r="G72" s="243"/>
      <c r="H72" s="245"/>
      <c r="I72" s="244"/>
      <c r="J72" s="244"/>
      <c r="K72" s="244"/>
      <c r="L72" s="245"/>
      <c r="M72" s="243"/>
      <c r="N72" s="243"/>
      <c r="O72" s="243"/>
      <c r="P72" s="244" t="s">
        <v>317</v>
      </c>
      <c r="Q72" s="235" t="s">
        <v>131</v>
      </c>
    </row>
    <row r="73" spans="2:17">
      <c r="B73" s="238" t="s">
        <v>100</v>
      </c>
      <c r="C73" s="243"/>
      <c r="D73" s="243"/>
      <c r="E73" s="243"/>
      <c r="F73" s="243"/>
      <c r="G73" s="243"/>
      <c r="H73" s="245"/>
      <c r="I73" s="244"/>
      <c r="J73" s="244"/>
      <c r="K73" s="244"/>
      <c r="L73" s="245"/>
      <c r="M73" s="243"/>
      <c r="N73" s="243"/>
      <c r="O73" s="243"/>
      <c r="P73" s="244" t="s">
        <v>317</v>
      </c>
      <c r="Q73" s="235" t="s">
        <v>131</v>
      </c>
    </row>
    <row r="74" spans="2:17">
      <c r="B74" s="238" t="s">
        <v>101</v>
      </c>
      <c r="C74" s="243"/>
      <c r="D74" s="243"/>
      <c r="E74" s="243"/>
      <c r="F74" s="243"/>
      <c r="G74" s="243"/>
      <c r="H74" s="245"/>
      <c r="I74" s="244"/>
      <c r="J74" s="244"/>
      <c r="K74" s="244"/>
      <c r="L74" s="245"/>
      <c r="M74" s="243"/>
      <c r="N74" s="243"/>
      <c r="O74" s="243"/>
      <c r="P74" s="244" t="s">
        <v>317</v>
      </c>
      <c r="Q74" s="235" t="s">
        <v>131</v>
      </c>
    </row>
    <row r="75" spans="2:17">
      <c r="B75" s="238" t="s">
        <v>102</v>
      </c>
      <c r="C75" s="243"/>
      <c r="D75" s="243"/>
      <c r="E75" s="243"/>
      <c r="F75" s="243"/>
      <c r="G75" s="243"/>
      <c r="H75" s="245"/>
      <c r="I75" s="244"/>
      <c r="J75" s="244"/>
      <c r="K75" s="244"/>
      <c r="L75" s="245"/>
      <c r="M75" s="243"/>
      <c r="N75" s="243"/>
      <c r="O75" s="243"/>
      <c r="P75" s="244" t="s">
        <v>317</v>
      </c>
      <c r="Q75" s="235" t="s">
        <v>131</v>
      </c>
    </row>
    <row r="76" spans="2:17">
      <c r="B76" s="238" t="s">
        <v>103</v>
      </c>
      <c r="C76" s="243"/>
      <c r="D76" s="243"/>
      <c r="E76" s="243"/>
      <c r="F76" s="243"/>
      <c r="G76" s="243"/>
      <c r="H76" s="245"/>
      <c r="I76" s="244"/>
      <c r="J76" s="244"/>
      <c r="K76" s="244"/>
      <c r="L76" s="245"/>
      <c r="M76" s="243"/>
      <c r="N76" s="243"/>
      <c r="O76" s="243"/>
      <c r="P76" s="244" t="s">
        <v>317</v>
      </c>
      <c r="Q76" s="235" t="s">
        <v>131</v>
      </c>
    </row>
    <row r="77" spans="2:17">
      <c r="B77" s="238" t="s">
        <v>104</v>
      </c>
      <c r="C77" s="243"/>
      <c r="D77" s="243"/>
      <c r="E77" s="243"/>
      <c r="F77" s="243"/>
      <c r="G77" s="243"/>
      <c r="H77" s="245"/>
      <c r="I77" s="244"/>
      <c r="J77" s="244"/>
      <c r="K77" s="244"/>
      <c r="L77" s="245"/>
      <c r="M77" s="243"/>
      <c r="N77" s="243"/>
      <c r="O77" s="243"/>
      <c r="P77" s="244" t="s">
        <v>317</v>
      </c>
      <c r="Q77" s="235" t="s">
        <v>131</v>
      </c>
    </row>
    <row r="78" spans="2:17">
      <c r="B78" s="238" t="s">
        <v>105</v>
      </c>
      <c r="C78" s="243"/>
      <c r="D78" s="243"/>
      <c r="E78" s="243"/>
      <c r="F78" s="243"/>
      <c r="G78" s="243"/>
      <c r="H78" s="245"/>
      <c r="I78" s="244"/>
      <c r="J78" s="244"/>
      <c r="K78" s="244"/>
      <c r="L78" s="245"/>
      <c r="M78" s="243"/>
      <c r="N78" s="243"/>
      <c r="O78" s="243"/>
      <c r="P78" s="244" t="s">
        <v>317</v>
      </c>
      <c r="Q78" s="235" t="s">
        <v>131</v>
      </c>
    </row>
    <row r="79" spans="2:17">
      <c r="B79" s="238" t="s">
        <v>106</v>
      </c>
      <c r="C79" s="243"/>
      <c r="D79" s="243"/>
      <c r="E79" s="243"/>
      <c r="F79" s="243"/>
      <c r="G79" s="243"/>
      <c r="H79" s="245"/>
      <c r="I79" s="244"/>
      <c r="J79" s="244"/>
      <c r="K79" s="244"/>
      <c r="L79" s="245"/>
      <c r="M79" s="243"/>
      <c r="N79" s="243"/>
      <c r="O79" s="243"/>
      <c r="P79" s="244" t="s">
        <v>317</v>
      </c>
      <c r="Q79" s="235" t="s">
        <v>131</v>
      </c>
    </row>
    <row r="80" spans="2:17">
      <c r="B80" s="238" t="s">
        <v>107</v>
      </c>
      <c r="C80" s="243"/>
      <c r="D80" s="243"/>
      <c r="E80" s="243"/>
      <c r="F80" s="243"/>
      <c r="G80" s="243"/>
      <c r="H80" s="245"/>
      <c r="I80" s="244"/>
      <c r="J80" s="244"/>
      <c r="K80" s="244"/>
      <c r="L80" s="245"/>
      <c r="M80" s="243"/>
      <c r="N80" s="243"/>
      <c r="O80" s="243"/>
      <c r="P80" s="244" t="s">
        <v>317</v>
      </c>
      <c r="Q80" s="235" t="s">
        <v>131</v>
      </c>
    </row>
    <row r="81" spans="2:17">
      <c r="B81" s="238" t="s">
        <v>108</v>
      </c>
      <c r="C81" s="243"/>
      <c r="D81" s="243"/>
      <c r="E81" s="243"/>
      <c r="F81" s="243"/>
      <c r="G81" s="243"/>
      <c r="H81" s="245"/>
      <c r="I81" s="244"/>
      <c r="J81" s="244"/>
      <c r="K81" s="244"/>
      <c r="L81" s="245"/>
      <c r="M81" s="243"/>
      <c r="N81" s="243"/>
      <c r="O81" s="243"/>
      <c r="P81" s="244" t="s">
        <v>317</v>
      </c>
      <c r="Q81" s="235" t="s">
        <v>131</v>
      </c>
    </row>
    <row r="82" spans="2:17">
      <c r="B82" s="238" t="s">
        <v>109</v>
      </c>
      <c r="C82" s="243"/>
      <c r="D82" s="243"/>
      <c r="E82" s="243"/>
      <c r="F82" s="243"/>
      <c r="G82" s="243"/>
      <c r="H82" s="245"/>
      <c r="I82" s="244"/>
      <c r="J82" s="244"/>
      <c r="K82" s="244"/>
      <c r="L82" s="245"/>
      <c r="M82" s="243"/>
      <c r="N82" s="243"/>
      <c r="O82" s="243"/>
      <c r="P82" s="244" t="s">
        <v>317</v>
      </c>
      <c r="Q82" s="235" t="s">
        <v>131</v>
      </c>
    </row>
    <row r="83" spans="2:17">
      <c r="B83" s="238" t="s">
        <v>110</v>
      </c>
      <c r="C83" s="243"/>
      <c r="D83" s="243"/>
      <c r="E83" s="243"/>
      <c r="F83" s="243"/>
      <c r="G83" s="243"/>
      <c r="H83" s="245"/>
      <c r="I83" s="244"/>
      <c r="J83" s="244"/>
      <c r="K83" s="244"/>
      <c r="L83" s="245"/>
      <c r="M83" s="243"/>
      <c r="N83" s="243"/>
      <c r="O83" s="243"/>
      <c r="P83" s="244" t="s">
        <v>317</v>
      </c>
      <c r="Q83" s="235" t="s">
        <v>131</v>
      </c>
    </row>
    <row r="84" spans="2:17">
      <c r="B84" s="238" t="s">
        <v>111</v>
      </c>
      <c r="C84" s="243"/>
      <c r="D84" s="243"/>
      <c r="E84" s="243"/>
      <c r="F84" s="243"/>
      <c r="G84" s="243"/>
      <c r="H84" s="245"/>
      <c r="I84" s="244"/>
      <c r="J84" s="244"/>
      <c r="K84" s="244"/>
      <c r="L84" s="245"/>
      <c r="M84" s="243"/>
      <c r="N84" s="243"/>
      <c r="O84" s="243"/>
      <c r="P84" s="244" t="s">
        <v>317</v>
      </c>
      <c r="Q84" s="235" t="s">
        <v>131</v>
      </c>
    </row>
    <row r="85" spans="2:17">
      <c r="B85" s="238" t="s">
        <v>112</v>
      </c>
      <c r="C85" s="243"/>
      <c r="D85" s="243"/>
      <c r="E85" s="243"/>
      <c r="F85" s="243"/>
      <c r="G85" s="243"/>
      <c r="H85" s="245"/>
      <c r="I85" s="244"/>
      <c r="J85" s="244"/>
      <c r="K85" s="244"/>
      <c r="L85" s="245"/>
      <c r="M85" s="243"/>
      <c r="N85" s="243"/>
      <c r="O85" s="243"/>
      <c r="P85" s="244" t="s">
        <v>317</v>
      </c>
      <c r="Q85" s="235" t="s">
        <v>131</v>
      </c>
    </row>
    <row r="86" spans="2:17">
      <c r="B86" s="238" t="s">
        <v>113</v>
      </c>
      <c r="C86" s="243"/>
      <c r="D86" s="243"/>
      <c r="E86" s="243"/>
      <c r="F86" s="243"/>
      <c r="G86" s="243"/>
      <c r="H86" s="245"/>
      <c r="I86" s="244"/>
      <c r="J86" s="244"/>
      <c r="K86" s="244"/>
      <c r="L86" s="245"/>
      <c r="M86" s="243"/>
      <c r="N86" s="243"/>
      <c r="O86" s="243"/>
      <c r="P86" s="244" t="s">
        <v>317</v>
      </c>
      <c r="Q86" s="235" t="s">
        <v>131</v>
      </c>
    </row>
    <row r="87" spans="2:17">
      <c r="B87" s="238" t="s">
        <v>114</v>
      </c>
      <c r="C87" s="243"/>
      <c r="D87" s="243"/>
      <c r="E87" s="243"/>
      <c r="F87" s="243"/>
      <c r="G87" s="243"/>
      <c r="H87" s="245"/>
      <c r="I87" s="244"/>
      <c r="J87" s="244"/>
      <c r="K87" s="244"/>
      <c r="L87" s="245"/>
      <c r="M87" s="243"/>
      <c r="N87" s="243"/>
      <c r="O87" s="243"/>
      <c r="P87" s="244" t="s">
        <v>317</v>
      </c>
      <c r="Q87" s="235" t="s">
        <v>131</v>
      </c>
    </row>
    <row r="88" spans="2:17">
      <c r="B88" s="238" t="s">
        <v>115</v>
      </c>
      <c r="C88" s="243"/>
      <c r="D88" s="243"/>
      <c r="E88" s="243"/>
      <c r="F88" s="243"/>
      <c r="G88" s="243"/>
      <c r="H88" s="245"/>
      <c r="I88" s="244"/>
      <c r="J88" s="244"/>
      <c r="K88" s="244"/>
      <c r="L88" s="245"/>
      <c r="M88" s="243"/>
      <c r="N88" s="243"/>
      <c r="O88" s="243"/>
      <c r="P88" s="244" t="s">
        <v>317</v>
      </c>
      <c r="Q88" s="235" t="s">
        <v>131</v>
      </c>
    </row>
    <row r="89" spans="2:17">
      <c r="B89" s="238" t="s">
        <v>116</v>
      </c>
      <c r="C89" s="243"/>
      <c r="D89" s="243"/>
      <c r="E89" s="243"/>
      <c r="F89" s="243"/>
      <c r="G89" s="243"/>
      <c r="H89" s="245"/>
      <c r="I89" s="244"/>
      <c r="J89" s="244"/>
      <c r="K89" s="244"/>
      <c r="L89" s="245"/>
      <c r="M89" s="243"/>
      <c r="N89" s="243"/>
      <c r="O89" s="243"/>
      <c r="P89" s="244" t="s">
        <v>317</v>
      </c>
      <c r="Q89" s="235" t="s">
        <v>131</v>
      </c>
    </row>
    <row r="90" spans="2:17">
      <c r="B90" s="238" t="s">
        <v>117</v>
      </c>
      <c r="C90" s="243"/>
      <c r="D90" s="243"/>
      <c r="E90" s="243"/>
      <c r="F90" s="243"/>
      <c r="G90" s="243"/>
      <c r="H90" s="245"/>
      <c r="I90" s="244"/>
      <c r="J90" s="244"/>
      <c r="K90" s="244"/>
      <c r="L90" s="245"/>
      <c r="M90" s="243"/>
      <c r="N90" s="243"/>
      <c r="O90" s="243"/>
      <c r="P90" s="244" t="s">
        <v>317</v>
      </c>
      <c r="Q90" s="235" t="s">
        <v>131</v>
      </c>
    </row>
    <row r="91" spans="2:17">
      <c r="B91" s="238" t="s">
        <v>118</v>
      </c>
      <c r="C91" s="243"/>
      <c r="D91" s="243"/>
      <c r="E91" s="243"/>
      <c r="F91" s="243"/>
      <c r="G91" s="243"/>
      <c r="H91" s="245"/>
      <c r="I91" s="244"/>
      <c r="J91" s="244"/>
      <c r="K91" s="244"/>
      <c r="L91" s="245"/>
      <c r="M91" s="243"/>
      <c r="N91" s="243"/>
      <c r="O91" s="243"/>
      <c r="P91" s="244" t="s">
        <v>317</v>
      </c>
      <c r="Q91" s="235" t="s">
        <v>131</v>
      </c>
    </row>
    <row r="92" spans="2:17">
      <c r="B92" s="238" t="s">
        <v>119</v>
      </c>
      <c r="C92" s="243"/>
      <c r="D92" s="243"/>
      <c r="E92" s="243"/>
      <c r="F92" s="243"/>
      <c r="G92" s="243"/>
      <c r="H92" s="245"/>
      <c r="I92" s="244"/>
      <c r="J92" s="244"/>
      <c r="K92" s="244"/>
      <c r="L92" s="245"/>
      <c r="M92" s="243"/>
      <c r="N92" s="243"/>
      <c r="O92" s="243"/>
      <c r="P92" s="244" t="s">
        <v>317</v>
      </c>
      <c r="Q92" s="235" t="s">
        <v>131</v>
      </c>
    </row>
    <row r="93" spans="2:17">
      <c r="B93" s="238" t="s">
        <v>120</v>
      </c>
      <c r="C93" s="243"/>
      <c r="D93" s="243"/>
      <c r="E93" s="243"/>
      <c r="F93" s="243"/>
      <c r="G93" s="243"/>
      <c r="H93" s="245"/>
      <c r="I93" s="244"/>
      <c r="J93" s="244"/>
      <c r="K93" s="244"/>
      <c r="L93" s="245"/>
      <c r="M93" s="243"/>
      <c r="N93" s="243"/>
      <c r="O93" s="243"/>
      <c r="P93" s="244" t="s">
        <v>317</v>
      </c>
      <c r="Q93" s="235" t="s">
        <v>131</v>
      </c>
    </row>
    <row r="94" spans="2:17">
      <c r="B94" s="238" t="s">
        <v>121</v>
      </c>
      <c r="C94" s="243"/>
      <c r="D94" s="243"/>
      <c r="E94" s="243"/>
      <c r="F94" s="243"/>
      <c r="G94" s="243"/>
      <c r="H94" s="245"/>
      <c r="I94" s="244"/>
      <c r="J94" s="244"/>
      <c r="K94" s="244"/>
      <c r="L94" s="245"/>
      <c r="M94" s="243"/>
      <c r="N94" s="243"/>
      <c r="O94" s="243"/>
      <c r="P94" s="244" t="s">
        <v>317</v>
      </c>
      <c r="Q94" s="235" t="s">
        <v>131</v>
      </c>
    </row>
    <row r="95" spans="2:17">
      <c r="B95" s="238" t="s">
        <v>122</v>
      </c>
      <c r="C95" s="243"/>
      <c r="D95" s="243"/>
      <c r="E95" s="243"/>
      <c r="F95" s="243"/>
      <c r="G95" s="243"/>
      <c r="H95" s="245"/>
      <c r="I95" s="244"/>
      <c r="J95" s="244"/>
      <c r="K95" s="244"/>
      <c r="L95" s="245"/>
      <c r="M95" s="243"/>
      <c r="N95" s="243"/>
      <c r="O95" s="243"/>
      <c r="P95" s="244" t="s">
        <v>317</v>
      </c>
      <c r="Q95" s="235" t="s">
        <v>131</v>
      </c>
    </row>
    <row r="96" spans="2:17">
      <c r="B96" s="238" t="s">
        <v>123</v>
      </c>
      <c r="C96" s="243"/>
      <c r="D96" s="243"/>
      <c r="E96" s="243"/>
      <c r="F96" s="243"/>
      <c r="G96" s="243"/>
      <c r="H96" s="245"/>
      <c r="I96" s="244"/>
      <c r="J96" s="244"/>
      <c r="K96" s="244"/>
      <c r="L96" s="245"/>
      <c r="M96" s="243"/>
      <c r="N96" s="243"/>
      <c r="O96" s="243"/>
      <c r="P96" s="244" t="s">
        <v>317</v>
      </c>
      <c r="Q96" s="235" t="s">
        <v>131</v>
      </c>
    </row>
    <row r="97" spans="2:17">
      <c r="B97" s="238" t="s">
        <v>124</v>
      </c>
      <c r="C97" s="243"/>
      <c r="D97" s="243"/>
      <c r="E97" s="243"/>
      <c r="F97" s="243"/>
      <c r="G97" s="243"/>
      <c r="H97" s="245"/>
      <c r="I97" s="244"/>
      <c r="J97" s="244"/>
      <c r="K97" s="244"/>
      <c r="L97" s="245"/>
      <c r="M97" s="243"/>
      <c r="N97" s="243"/>
      <c r="O97" s="243"/>
      <c r="P97" s="244" t="s">
        <v>317</v>
      </c>
      <c r="Q97" s="235" t="s">
        <v>131</v>
      </c>
    </row>
    <row r="98" spans="2:17">
      <c r="B98" s="238" t="s">
        <v>125</v>
      </c>
      <c r="C98" s="243"/>
      <c r="D98" s="243"/>
      <c r="E98" s="243"/>
      <c r="F98" s="243"/>
      <c r="G98" s="243"/>
      <c r="H98" s="245"/>
      <c r="I98" s="244"/>
      <c r="J98" s="244"/>
      <c r="K98" s="244"/>
      <c r="L98" s="245"/>
      <c r="M98" s="243"/>
      <c r="N98" s="243"/>
      <c r="O98" s="243"/>
      <c r="P98" s="244" t="s">
        <v>317</v>
      </c>
      <c r="Q98" s="235" t="s">
        <v>131</v>
      </c>
    </row>
    <row r="99" spans="2:17">
      <c r="B99" s="238" t="s">
        <v>126</v>
      </c>
      <c r="C99" s="243"/>
      <c r="D99" s="243"/>
      <c r="E99" s="243"/>
      <c r="F99" s="243"/>
      <c r="G99" s="243"/>
      <c r="H99" s="245"/>
      <c r="I99" s="244"/>
      <c r="J99" s="244"/>
      <c r="K99" s="244"/>
      <c r="L99" s="245"/>
      <c r="M99" s="243"/>
      <c r="N99" s="243"/>
      <c r="O99" s="243"/>
      <c r="P99" s="244" t="s">
        <v>317</v>
      </c>
      <c r="Q99" s="235" t="s">
        <v>131</v>
      </c>
    </row>
    <row r="100" spans="2:17">
      <c r="B100" s="238" t="s">
        <v>127</v>
      </c>
      <c r="C100" s="243"/>
      <c r="D100" s="243"/>
      <c r="E100" s="243"/>
      <c r="F100" s="243"/>
      <c r="G100" s="243"/>
      <c r="H100" s="245"/>
      <c r="I100" s="244"/>
      <c r="J100" s="244"/>
      <c r="K100" s="244"/>
      <c r="L100" s="245"/>
      <c r="M100" s="243"/>
      <c r="N100" s="243"/>
      <c r="O100" s="243"/>
      <c r="P100" s="244" t="s">
        <v>317</v>
      </c>
      <c r="Q100" s="235" t="s">
        <v>131</v>
      </c>
    </row>
    <row r="101" spans="2:17">
      <c r="B101" s="238" t="s">
        <v>128</v>
      </c>
      <c r="C101" s="243"/>
      <c r="D101" s="243"/>
      <c r="E101" s="243"/>
      <c r="F101" s="243"/>
      <c r="G101" s="243"/>
      <c r="H101" s="245"/>
      <c r="I101" s="244"/>
      <c r="J101" s="244"/>
      <c r="K101" s="244"/>
      <c r="L101" s="245"/>
      <c r="M101" s="243"/>
      <c r="N101" s="243"/>
      <c r="O101" s="243"/>
      <c r="P101" s="244" t="s">
        <v>317</v>
      </c>
      <c r="Q101" s="235" t="s">
        <v>131</v>
      </c>
    </row>
    <row r="102" spans="2:17">
      <c r="B102" s="238" t="s">
        <v>129</v>
      </c>
      <c r="C102" s="243"/>
      <c r="D102" s="243"/>
      <c r="E102" s="243"/>
      <c r="F102" s="243"/>
      <c r="G102" s="243"/>
      <c r="H102" s="245"/>
      <c r="I102" s="244"/>
      <c r="J102" s="244"/>
      <c r="K102" s="244"/>
      <c r="L102" s="245"/>
      <c r="M102" s="243"/>
      <c r="N102" s="243"/>
      <c r="O102" s="243"/>
      <c r="P102" s="244" t="s">
        <v>317</v>
      </c>
      <c r="Q102" s="235" t="s">
        <v>131</v>
      </c>
    </row>
    <row r="103" spans="2:17">
      <c r="B103" s="238" t="s">
        <v>130</v>
      </c>
      <c r="C103" s="243"/>
      <c r="D103" s="243"/>
      <c r="E103" s="243"/>
      <c r="F103" s="243"/>
      <c r="G103" s="243"/>
      <c r="H103" s="245"/>
      <c r="I103" s="244"/>
      <c r="J103" s="244"/>
      <c r="K103" s="244"/>
      <c r="L103" s="245"/>
      <c r="M103" s="243"/>
      <c r="N103" s="243"/>
      <c r="O103" s="243"/>
      <c r="P103" s="244" t="s">
        <v>317</v>
      </c>
      <c r="Q103" s="235" t="s">
        <v>131</v>
      </c>
    </row>
    <row r="104" spans="2:17">
      <c r="Q104" s="240" t="s">
        <v>132</v>
      </c>
    </row>
    <row r="105" spans="2:17"/>
  </sheetData>
  <protectedRanges>
    <protectedRange sqref="C1" name="Range2"/>
    <protectedRange sqref="C4:P103" name="Range1"/>
  </protectedRanges>
  <mergeCells count="8">
    <mergeCell ref="L2:L3"/>
    <mergeCell ref="M2:P2"/>
    <mergeCell ref="H2:H3"/>
    <mergeCell ref="B2:B3"/>
    <mergeCell ref="C2:G2"/>
    <mergeCell ref="J2:J3"/>
    <mergeCell ref="K2:K3"/>
    <mergeCell ref="I2:I3"/>
  </mergeCells>
  <conditionalFormatting sqref="C4:P103">
    <cfRule type="cellIs" dxfId="43" priority="3" operator="lessThan">
      <formula>1</formula>
    </cfRule>
  </conditionalFormatting>
  <conditionalFormatting sqref="C6">
    <cfRule type="cellIs" dxfId="42" priority="1" operator="lessThan">
      <formula>1</formula>
    </cfRule>
  </conditionalFormatting>
  <dataValidations xWindow="768" yWindow="293" count="5">
    <dataValidation type="whole" allowBlank="1" showInputMessage="1" showErrorMessage="1" errorTitle="=========ERROR===========" error="માફ કરશો. &#10;તમે જનરલ રજિસ્ટર નંબર લખવામાં ભુલ કરેલ છે." sqref="H4:H103">
      <formula1>1</formula1>
      <formula2>1000000</formula2>
    </dataValidation>
    <dataValidation type="whole" allowBlank="1" showInputMessage="1" showErrorMessage="1" errorTitle="=========ERROR===========" error="માફ કરશો. &#10;તમે વિદ્યાર્થીના હાજર દિવસ લખવામાં ભુલ કરેલ છે." sqref="L4:L103">
      <formula1>0</formula1>
      <formula2>250</formula2>
    </dataValidation>
    <dataValidation allowBlank="1" showInputMessage="1" showErrorMessage="1" prompt="જો મોબાઈલ નંબર ના હોય તો - (ડેસ) કરવો." sqref="P5:P103"/>
    <dataValidation type="list" allowBlank="1" showInputMessage="1" showErrorMessage="1" errorTitle="==============ERROR=============" error="માફ કરશો.&#10;તમે દાખલ કરેલી માહિતી અયોગ્ય છે.&#10;CAPS LOCK-KEY ON રાખો." sqref="J4:J103">
      <formula1>" ,SC,ST,OBC,OPEN"</formula1>
    </dataValidation>
    <dataValidation type="list" allowBlank="1" showInputMessage="1" showErrorMessage="1" errorTitle="==============ERROR=============" error="માફ કરશો.&#10;તમે દાખલ કરેલી માહિતી અયોગ્ય છે.&#10;CAPS LOCK-KEY ON રાખો." sqref="K4:K103">
      <formula1>"M,F"</formula1>
    </dataValidation>
  </dataValidations>
  <hyperlinks>
    <hyperlink ref="C1" location="'0'!B3" tooltip="CLICK ME" display="HOME"/>
    <hyperlink ref="Q104" location="'2'!C4" tooltip="CLICK ME" display="TOP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/>
  <dimension ref="A1:CD111"/>
  <sheetViews>
    <sheetView showGridLines="0" showRowColHeaders="0" zoomScale="85" zoomScaleNormal="85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L13" sqref="L13"/>
    </sheetView>
  </sheetViews>
  <sheetFormatPr defaultColWidth="0" defaultRowHeight="15" zeroHeight="1"/>
  <cols>
    <col min="1" max="1" width="5.42578125" style="10" customWidth="1"/>
    <col min="2" max="2" width="5.140625" style="10" customWidth="1"/>
    <col min="3" max="3" width="9.140625" style="10" customWidth="1"/>
    <col min="4" max="4" width="20.28515625" style="10" customWidth="1"/>
    <col min="5" max="24" width="5.140625" style="10" customWidth="1"/>
    <col min="25" max="27" width="4.7109375" style="10" customWidth="1"/>
    <col min="28" max="28" width="6.5703125" style="10" customWidth="1"/>
    <col min="29" max="29" width="5.7109375" style="10" customWidth="1"/>
    <col min="30" max="30" width="9.42578125" style="235" hidden="1" customWidth="1"/>
    <col min="31" max="31" width="4.7109375" style="235" hidden="1" customWidth="1"/>
    <col min="32" max="62" width="4.7109375" style="251" hidden="1" customWidth="1"/>
    <col min="63" max="68" width="4.7109375" style="252" hidden="1" customWidth="1"/>
    <col min="69" max="82" width="9.140625" style="235" hidden="1" customWidth="1"/>
    <col min="83" max="16384" width="9.140625" style="10" hidden="1"/>
  </cols>
  <sheetData>
    <row r="1" spans="1:82" ht="20.100000000000001" customHeight="1">
      <c r="E1" s="229" t="s">
        <v>312</v>
      </c>
    </row>
    <row r="2" spans="1:82" ht="20.100000000000001" customHeight="1">
      <c r="A2" s="220"/>
      <c r="B2" s="317" t="s">
        <v>15</v>
      </c>
      <c r="C2" s="317"/>
      <c r="E2" s="230" t="s">
        <v>314</v>
      </c>
    </row>
    <row r="3" spans="1:82" ht="28.5">
      <c r="B3" s="318" t="s">
        <v>209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2"/>
      <c r="AD3" s="254"/>
      <c r="AE3" s="255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</row>
    <row r="4" spans="1:82" ht="24.75" customHeight="1">
      <c r="B4" s="319" t="s">
        <v>328</v>
      </c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D4" s="256"/>
      <c r="AE4" s="257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</row>
    <row r="5" spans="1:82" ht="18.75">
      <c r="B5" s="320" t="s">
        <v>5</v>
      </c>
      <c r="C5" s="320"/>
      <c r="D5" s="48" t="str">
        <f>'1'!D8</f>
        <v>#</v>
      </c>
      <c r="E5" s="4"/>
      <c r="F5" s="321" t="s">
        <v>133</v>
      </c>
      <c r="G5" s="321"/>
      <c r="H5" s="322" t="s">
        <v>149</v>
      </c>
      <c r="I5" s="322"/>
      <c r="J5" s="322"/>
      <c r="K5" s="5"/>
      <c r="L5" s="5"/>
      <c r="M5" s="5"/>
      <c r="N5" s="5"/>
      <c r="O5" s="320" t="s">
        <v>134</v>
      </c>
      <c r="P5" s="320"/>
      <c r="Q5" s="50">
        <v>1</v>
      </c>
      <c r="R5" s="5"/>
      <c r="S5" s="5"/>
      <c r="T5" s="5"/>
      <c r="U5" s="5"/>
      <c r="V5" s="4"/>
      <c r="W5" s="6"/>
      <c r="X5" s="6"/>
      <c r="Y5" s="6"/>
      <c r="Z5" s="49" t="s">
        <v>135</v>
      </c>
      <c r="AA5" s="50">
        <f>COUNTIF(E8:X8,"*")</f>
        <v>19</v>
      </c>
      <c r="AB5" s="7"/>
      <c r="AC5" s="7"/>
      <c r="AD5" s="258"/>
      <c r="AE5" s="259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</row>
    <row r="6" spans="1:82" ht="7.5" customHeight="1">
      <c r="B6" s="8"/>
      <c r="C6" s="8"/>
      <c r="D6" s="8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8"/>
      <c r="Z6" s="8"/>
      <c r="AA6" s="8"/>
      <c r="AB6" s="8"/>
      <c r="AC6" s="8"/>
      <c r="AD6" s="260"/>
      <c r="AE6" s="260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</row>
    <row r="7" spans="1:82" ht="57.75" customHeight="1">
      <c r="B7" s="313" t="s">
        <v>16</v>
      </c>
      <c r="C7" s="323" t="s">
        <v>211</v>
      </c>
      <c r="D7" s="323"/>
      <c r="E7" s="324" t="s">
        <v>137</v>
      </c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5" t="s">
        <v>138</v>
      </c>
      <c r="Z7" s="325"/>
      <c r="AA7" s="325"/>
      <c r="AB7" s="326" t="s">
        <v>210</v>
      </c>
      <c r="AC7" s="9"/>
      <c r="AD7" s="261"/>
      <c r="AF7" s="252" t="s">
        <v>139</v>
      </c>
      <c r="AG7" s="316" t="s">
        <v>140</v>
      </c>
      <c r="AH7" s="316"/>
      <c r="AI7" s="316" t="s">
        <v>141</v>
      </c>
      <c r="AJ7" s="316"/>
      <c r="AK7" s="316" t="s">
        <v>142</v>
      </c>
      <c r="AL7" s="316"/>
      <c r="AM7" s="316"/>
      <c r="AN7" s="316" t="s">
        <v>143</v>
      </c>
      <c r="AO7" s="316"/>
      <c r="AP7" s="252" t="s">
        <v>144</v>
      </c>
      <c r="AQ7" s="252" t="s">
        <v>145</v>
      </c>
      <c r="AR7" s="316" t="s">
        <v>320</v>
      </c>
      <c r="AS7" s="316"/>
      <c r="AT7" s="316" t="s">
        <v>321</v>
      </c>
      <c r="AU7" s="316"/>
      <c r="AV7" s="316" t="s">
        <v>322</v>
      </c>
      <c r="AW7" s="316"/>
      <c r="AX7" s="252"/>
      <c r="AY7" s="252" t="s">
        <v>139</v>
      </c>
      <c r="AZ7" s="316" t="s">
        <v>140</v>
      </c>
      <c r="BA7" s="316"/>
      <c r="BB7" s="316" t="s">
        <v>141</v>
      </c>
      <c r="BC7" s="316"/>
      <c r="BD7" s="316" t="s">
        <v>142</v>
      </c>
      <c r="BE7" s="316"/>
      <c r="BF7" s="316"/>
      <c r="BG7" s="316" t="s">
        <v>143</v>
      </c>
      <c r="BH7" s="316"/>
      <c r="BI7" s="252" t="s">
        <v>144</v>
      </c>
      <c r="BJ7" s="252" t="s">
        <v>145</v>
      </c>
      <c r="BK7" s="316" t="s">
        <v>320</v>
      </c>
      <c r="BL7" s="316"/>
      <c r="BM7" s="316" t="s">
        <v>321</v>
      </c>
      <c r="BN7" s="316"/>
      <c r="BO7" s="316" t="s">
        <v>322</v>
      </c>
      <c r="BP7" s="316"/>
    </row>
    <row r="8" spans="1:82" ht="24" customHeight="1">
      <c r="B8" s="313"/>
      <c r="C8" s="323"/>
      <c r="D8" s="323"/>
      <c r="E8" s="18" t="s">
        <v>30</v>
      </c>
      <c r="F8" s="18" t="s">
        <v>33</v>
      </c>
      <c r="G8" s="18" t="s">
        <v>34</v>
      </c>
      <c r="H8" s="18" t="s">
        <v>35</v>
      </c>
      <c r="I8" s="18" t="s">
        <v>36</v>
      </c>
      <c r="J8" s="18" t="s">
        <v>37</v>
      </c>
      <c r="K8" s="18" t="s">
        <v>38</v>
      </c>
      <c r="L8" s="18" t="s">
        <v>39</v>
      </c>
      <c r="M8" s="18" t="s">
        <v>40</v>
      </c>
      <c r="N8" s="18" t="s">
        <v>31</v>
      </c>
      <c r="O8" s="18" t="s">
        <v>41</v>
      </c>
      <c r="P8" s="18" t="s">
        <v>42</v>
      </c>
      <c r="Q8" s="18" t="s">
        <v>43</v>
      </c>
      <c r="R8" s="18" t="s">
        <v>44</v>
      </c>
      <c r="S8" s="18" t="s">
        <v>45</v>
      </c>
      <c r="T8" s="18" t="s">
        <v>46</v>
      </c>
      <c r="U8" s="18" t="s">
        <v>47</v>
      </c>
      <c r="V8" s="18" t="s">
        <v>48</v>
      </c>
      <c r="W8" s="18" t="s">
        <v>49</v>
      </c>
      <c r="X8" s="18"/>
      <c r="Y8" s="16" t="s">
        <v>139</v>
      </c>
      <c r="Z8" s="17" t="s">
        <v>148</v>
      </c>
      <c r="AA8" s="16" t="s">
        <v>146</v>
      </c>
      <c r="AB8" s="326"/>
      <c r="AC8" s="9"/>
      <c r="AD8" s="261"/>
      <c r="AF8" s="252" t="s">
        <v>139</v>
      </c>
      <c r="AG8" s="252" t="s">
        <v>146</v>
      </c>
      <c r="AH8" s="252" t="s">
        <v>139</v>
      </c>
      <c r="AI8" s="252" t="s">
        <v>147</v>
      </c>
      <c r="AJ8" s="252" t="s">
        <v>139</v>
      </c>
      <c r="AK8" s="252" t="s">
        <v>146</v>
      </c>
      <c r="AL8" s="252" t="s">
        <v>147</v>
      </c>
      <c r="AM8" s="252" t="s">
        <v>139</v>
      </c>
      <c r="AN8" s="252" t="s">
        <v>146</v>
      </c>
      <c r="AO8" s="252" t="s">
        <v>147</v>
      </c>
      <c r="AP8" s="252" t="s">
        <v>146</v>
      </c>
      <c r="AQ8" s="252" t="s">
        <v>147</v>
      </c>
      <c r="AR8" s="252" t="s">
        <v>146</v>
      </c>
      <c r="AS8" s="252" t="s">
        <v>139</v>
      </c>
      <c r="AT8" s="252" t="s">
        <v>147</v>
      </c>
      <c r="AU8" s="252" t="s">
        <v>139</v>
      </c>
      <c r="AV8" s="252" t="s">
        <v>146</v>
      </c>
      <c r="AW8" s="252" t="s">
        <v>147</v>
      </c>
      <c r="AX8" s="252"/>
      <c r="AY8" s="252" t="s">
        <v>139</v>
      </c>
      <c r="AZ8" s="252" t="s">
        <v>146</v>
      </c>
      <c r="BA8" s="252" t="s">
        <v>139</v>
      </c>
      <c r="BB8" s="252" t="s">
        <v>147</v>
      </c>
      <c r="BC8" s="252" t="s">
        <v>139</v>
      </c>
      <c r="BD8" s="252" t="s">
        <v>146</v>
      </c>
      <c r="BE8" s="252" t="s">
        <v>147</v>
      </c>
      <c r="BF8" s="252" t="s">
        <v>139</v>
      </c>
      <c r="BG8" s="252" t="s">
        <v>146</v>
      </c>
      <c r="BH8" s="252" t="s">
        <v>147</v>
      </c>
      <c r="BI8" s="252" t="s">
        <v>146</v>
      </c>
      <c r="BJ8" s="252" t="s">
        <v>147</v>
      </c>
      <c r="BK8" s="252" t="s">
        <v>146</v>
      </c>
      <c r="BL8" s="252" t="s">
        <v>139</v>
      </c>
      <c r="BM8" s="252" t="s">
        <v>147</v>
      </c>
      <c r="BN8" s="252" t="s">
        <v>139</v>
      </c>
      <c r="BO8" s="252" t="s">
        <v>146</v>
      </c>
      <c r="BP8" s="252" t="s">
        <v>147</v>
      </c>
    </row>
    <row r="9" spans="1:82" s="15" customFormat="1" ht="20.100000000000001" customHeight="1">
      <c r="B9" s="11">
        <v>1</v>
      </c>
      <c r="C9" s="52" t="str">
        <f>CONCATENATE('2'!C4,'2'!Q4,'2'!D4,'2'!Q4,'2'!E4)</f>
        <v>રાઠોડ જય શંકરભાઇ</v>
      </c>
      <c r="D9" s="51"/>
      <c r="E9" s="20" t="s">
        <v>139</v>
      </c>
      <c r="F9" s="20" t="s">
        <v>139</v>
      </c>
      <c r="G9" s="20" t="s">
        <v>139</v>
      </c>
      <c r="H9" s="20" t="s">
        <v>139</v>
      </c>
      <c r="I9" s="20" t="s">
        <v>139</v>
      </c>
      <c r="J9" s="20" t="s">
        <v>139</v>
      </c>
      <c r="K9" s="20" t="s">
        <v>139</v>
      </c>
      <c r="L9" s="20" t="s">
        <v>139</v>
      </c>
      <c r="M9" s="20" t="s">
        <v>139</v>
      </c>
      <c r="N9" s="20" t="s">
        <v>139</v>
      </c>
      <c r="O9" s="20" t="s">
        <v>139</v>
      </c>
      <c r="P9" s="20" t="s">
        <v>139</v>
      </c>
      <c r="Q9" s="20" t="s">
        <v>139</v>
      </c>
      <c r="R9" s="20" t="s">
        <v>139</v>
      </c>
      <c r="S9" s="20" t="s">
        <v>139</v>
      </c>
      <c r="T9" s="20" t="s">
        <v>139</v>
      </c>
      <c r="U9" s="20" t="s">
        <v>139</v>
      </c>
      <c r="V9" s="20" t="s">
        <v>139</v>
      </c>
      <c r="W9" s="20" t="s">
        <v>139</v>
      </c>
      <c r="X9" s="20"/>
      <c r="Y9" s="12">
        <f t="shared" ref="Y9:Y40" si="0">AF9+AH9+AJ9+AM9+AS9+AU9</f>
        <v>19</v>
      </c>
      <c r="Z9" s="12">
        <f t="shared" ref="Z9:Z40" si="1">AI9+AL9+AO9+AQ9+AT9+AW9</f>
        <v>0</v>
      </c>
      <c r="AA9" s="12">
        <f t="shared" ref="AA9:AA40" si="2">AG9+AK9+AN9+AP9+AR9+AV9</f>
        <v>0</v>
      </c>
      <c r="AB9" s="13">
        <f>ROUNDUP(((40/AA5)*Y9),0)</f>
        <v>40</v>
      </c>
      <c r="AC9" s="14"/>
      <c r="AD9" s="262"/>
      <c r="AE9" s="263"/>
      <c r="AF9" s="252">
        <f>(AY9*1)</f>
        <v>19</v>
      </c>
      <c r="AG9" s="252">
        <f>AZ9*1</f>
        <v>0</v>
      </c>
      <c r="AH9" s="252">
        <f>AZ9*1</f>
        <v>0</v>
      </c>
      <c r="AI9" s="252">
        <f>BB9*1</f>
        <v>0</v>
      </c>
      <c r="AJ9" s="252">
        <f>BB9*1</f>
        <v>0</v>
      </c>
      <c r="AK9" s="252">
        <f>BD9*1</f>
        <v>0</v>
      </c>
      <c r="AL9" s="252">
        <f>BD9*1</f>
        <v>0</v>
      </c>
      <c r="AM9" s="252">
        <f>BD9*1</f>
        <v>0</v>
      </c>
      <c r="AN9" s="252">
        <f>BG9*1</f>
        <v>0</v>
      </c>
      <c r="AO9" s="252">
        <f>BG9*2</f>
        <v>0</v>
      </c>
      <c r="AP9" s="252">
        <f>BI9*3</f>
        <v>0</v>
      </c>
      <c r="AQ9" s="252">
        <f>BJ9*3</f>
        <v>0</v>
      </c>
      <c r="AR9" s="252">
        <f t="shared" ref="AR9:AR40" si="3">BK9*2</f>
        <v>0</v>
      </c>
      <c r="AS9" s="252">
        <f t="shared" ref="AS9:AS40" si="4">BK9*1</f>
        <v>0</v>
      </c>
      <c r="AT9" s="252">
        <f t="shared" ref="AT9:AT40" si="5">BM9*2</f>
        <v>0</v>
      </c>
      <c r="AU9" s="252">
        <f t="shared" ref="AU9:AU40" si="6">BM9*1</f>
        <v>0</v>
      </c>
      <c r="AV9" s="252">
        <f t="shared" ref="AV9:AV40" si="7">BO9*2</f>
        <v>0</v>
      </c>
      <c r="AW9" s="252">
        <f t="shared" ref="AW9:AW40" si="8">BO9*1</f>
        <v>0</v>
      </c>
      <c r="AX9" s="252"/>
      <c r="AY9" s="252">
        <f>COUNTIF(E9:X9,"P")</f>
        <v>19</v>
      </c>
      <c r="AZ9" s="252">
        <f>COUNTIF(E9:X9,"OP")</f>
        <v>0</v>
      </c>
      <c r="BA9" s="252"/>
      <c r="BB9" s="252">
        <f>COUNTIF(E9:X9,"]P")</f>
        <v>0</v>
      </c>
      <c r="BC9" s="252"/>
      <c r="BD9" s="252">
        <f>COUNTIF(E9:X9,"O]P")</f>
        <v>0</v>
      </c>
      <c r="BE9" s="252"/>
      <c r="BF9" s="252"/>
      <c r="BG9" s="252">
        <f>COUNTIF(E9:X9,"O]]")</f>
        <v>0</v>
      </c>
      <c r="BH9" s="252"/>
      <c r="BI9" s="252">
        <f>COUNTIF(E9:X9,"OOO")</f>
        <v>0</v>
      </c>
      <c r="BJ9" s="252">
        <f>COUNTIF(E9:X9,"]]]")</f>
        <v>0</v>
      </c>
      <c r="BK9" s="252">
        <f t="shared" ref="BK9:BK40" si="9">COUNTIF(E9:X9,"OOP")</f>
        <v>0</v>
      </c>
      <c r="BL9" s="252"/>
      <c r="BM9" s="252">
        <f t="shared" ref="BM9:BM40" si="10">COUNTIF(E9:X9,"]]P")</f>
        <v>0</v>
      </c>
      <c r="BN9" s="252"/>
      <c r="BO9" s="252">
        <f t="shared" ref="BO9:BO40" si="11">COUNTIF(E9:X9,"OO]")</f>
        <v>0</v>
      </c>
      <c r="BP9" s="252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/>
    </row>
    <row r="10" spans="1:82" ht="20.100000000000001" customHeight="1">
      <c r="B10" s="11">
        <v>2</v>
      </c>
      <c r="C10" s="52" t="str">
        <f>CONCATENATE('2'!C5,'2'!Q5,'2'!D5,'2'!Q5,'2'!E5)</f>
        <v>રાઠોડ મનિષ રમેશભાઇ</v>
      </c>
      <c r="D10" s="51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12">
        <f t="shared" si="0"/>
        <v>0</v>
      </c>
      <c r="Z10" s="12">
        <f t="shared" si="1"/>
        <v>0</v>
      </c>
      <c r="AA10" s="12">
        <f t="shared" si="2"/>
        <v>0</v>
      </c>
      <c r="AB10" s="13">
        <f>ROUNDUP(((40/AA5)*Y10),0)</f>
        <v>0</v>
      </c>
      <c r="AC10" s="14"/>
      <c r="AD10" s="262"/>
      <c r="AE10" s="263"/>
      <c r="AF10" s="252">
        <f t="shared" ref="AF10:AF73" si="12">(AY10*1)</f>
        <v>0</v>
      </c>
      <c r="AG10" s="252">
        <f t="shared" ref="AG10:AG73" si="13">AZ10*1</f>
        <v>0</v>
      </c>
      <c r="AH10" s="252">
        <f t="shared" ref="AH10:AH73" si="14">AZ10*1</f>
        <v>0</v>
      </c>
      <c r="AI10" s="252">
        <f t="shared" ref="AI10:AI73" si="15">BB10*1</f>
        <v>0</v>
      </c>
      <c r="AJ10" s="252">
        <f t="shared" ref="AJ10:AJ73" si="16">BB10*1</f>
        <v>0</v>
      </c>
      <c r="AK10" s="252">
        <f t="shared" ref="AK10:AK73" si="17">BD10*1</f>
        <v>0</v>
      </c>
      <c r="AL10" s="252">
        <f t="shared" ref="AL10:AL73" si="18">BD10*1</f>
        <v>0</v>
      </c>
      <c r="AM10" s="252">
        <f t="shared" ref="AM10:AM73" si="19">BD10*1</f>
        <v>0</v>
      </c>
      <c r="AN10" s="252">
        <f t="shared" ref="AN10:AN73" si="20">BG10*1</f>
        <v>0</v>
      </c>
      <c r="AO10" s="252">
        <f t="shared" ref="AO10:AO73" si="21">BG10*2</f>
        <v>0</v>
      </c>
      <c r="AP10" s="252">
        <f t="shared" ref="AP10:AQ73" si="22">BI10*3</f>
        <v>0</v>
      </c>
      <c r="AQ10" s="252">
        <f t="shared" si="22"/>
        <v>0</v>
      </c>
      <c r="AR10" s="252">
        <f t="shared" si="3"/>
        <v>0</v>
      </c>
      <c r="AS10" s="252">
        <f t="shared" si="4"/>
        <v>0</v>
      </c>
      <c r="AT10" s="252">
        <f t="shared" si="5"/>
        <v>0</v>
      </c>
      <c r="AU10" s="252">
        <f t="shared" si="6"/>
        <v>0</v>
      </c>
      <c r="AV10" s="252">
        <f t="shared" si="7"/>
        <v>0</v>
      </c>
      <c r="AW10" s="252">
        <f t="shared" si="8"/>
        <v>0</v>
      </c>
      <c r="AX10" s="252"/>
      <c r="AY10" s="252">
        <f t="shared" ref="AY10:AY73" si="23">COUNTIF(E10:X10,"P")</f>
        <v>0</v>
      </c>
      <c r="AZ10" s="252">
        <f t="shared" ref="AZ10:AZ73" si="24">COUNTIF(E10:X10,"OP")</f>
        <v>0</v>
      </c>
      <c r="BA10" s="252"/>
      <c r="BB10" s="252">
        <f t="shared" ref="BB10:BB73" si="25">COUNTIF(E10:X10,"]P")</f>
        <v>0</v>
      </c>
      <c r="BC10" s="252"/>
      <c r="BD10" s="252">
        <f t="shared" ref="BD10:BD73" si="26">COUNTIF(E10:X10,"O]P")</f>
        <v>0</v>
      </c>
      <c r="BE10" s="252"/>
      <c r="BF10" s="252"/>
      <c r="BG10" s="252">
        <f t="shared" ref="BG10:BG73" si="27">COUNTIF(E10:X10,"O]]")</f>
        <v>0</v>
      </c>
      <c r="BH10" s="252"/>
      <c r="BI10" s="252">
        <f t="shared" ref="BI10:BI73" si="28">COUNTIF(E10:X10,"OOO")</f>
        <v>0</v>
      </c>
      <c r="BJ10" s="252">
        <f t="shared" ref="BJ10:BJ73" si="29">COUNTIF(E10:X10,"]]]")</f>
        <v>0</v>
      </c>
      <c r="BK10" s="252">
        <f t="shared" si="9"/>
        <v>0</v>
      </c>
      <c r="BM10" s="252">
        <f t="shared" si="10"/>
        <v>0</v>
      </c>
      <c r="BO10" s="252">
        <f t="shared" si="11"/>
        <v>0</v>
      </c>
    </row>
    <row r="11" spans="1:82" ht="20.100000000000001" customHeight="1">
      <c r="B11" s="11">
        <v>3</v>
      </c>
      <c r="C11" s="52" t="str">
        <f>CONCATENATE('2'!C6,'2'!Q6,'2'!D6,'2'!Q6,'2'!E6)</f>
        <v>વાઘેલા દિવ્યા સંજયભાઇ</v>
      </c>
      <c r="D11" s="51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2">
        <f t="shared" si="0"/>
        <v>0</v>
      </c>
      <c r="Z11" s="12">
        <f t="shared" si="1"/>
        <v>0</v>
      </c>
      <c r="AA11" s="12">
        <f t="shared" si="2"/>
        <v>0</v>
      </c>
      <c r="AB11" s="13">
        <f>ROUNDUP(((40/AA5)*Y11),0)</f>
        <v>0</v>
      </c>
      <c r="AC11" s="14"/>
      <c r="AD11" s="262"/>
      <c r="AE11" s="263"/>
      <c r="AF11" s="252">
        <f t="shared" si="12"/>
        <v>0</v>
      </c>
      <c r="AG11" s="252">
        <f t="shared" si="13"/>
        <v>0</v>
      </c>
      <c r="AH11" s="252">
        <f t="shared" si="14"/>
        <v>0</v>
      </c>
      <c r="AI11" s="252">
        <f t="shared" si="15"/>
        <v>0</v>
      </c>
      <c r="AJ11" s="252">
        <f t="shared" si="16"/>
        <v>0</v>
      </c>
      <c r="AK11" s="252">
        <f t="shared" si="17"/>
        <v>0</v>
      </c>
      <c r="AL11" s="252">
        <f t="shared" si="18"/>
        <v>0</v>
      </c>
      <c r="AM11" s="252">
        <f t="shared" si="19"/>
        <v>0</v>
      </c>
      <c r="AN11" s="252">
        <f t="shared" si="20"/>
        <v>0</v>
      </c>
      <c r="AO11" s="252">
        <f t="shared" si="21"/>
        <v>0</v>
      </c>
      <c r="AP11" s="252">
        <f t="shared" si="22"/>
        <v>0</v>
      </c>
      <c r="AQ11" s="252">
        <f t="shared" si="22"/>
        <v>0</v>
      </c>
      <c r="AR11" s="252">
        <f t="shared" si="3"/>
        <v>0</v>
      </c>
      <c r="AS11" s="252">
        <f t="shared" si="4"/>
        <v>0</v>
      </c>
      <c r="AT11" s="252">
        <f t="shared" si="5"/>
        <v>0</v>
      </c>
      <c r="AU11" s="252">
        <f t="shared" si="6"/>
        <v>0</v>
      </c>
      <c r="AV11" s="252">
        <f t="shared" si="7"/>
        <v>0</v>
      </c>
      <c r="AW11" s="252">
        <f t="shared" si="8"/>
        <v>0</v>
      </c>
      <c r="AX11" s="252"/>
      <c r="AY11" s="252">
        <f t="shared" si="23"/>
        <v>0</v>
      </c>
      <c r="AZ11" s="252">
        <f t="shared" si="24"/>
        <v>0</v>
      </c>
      <c r="BA11" s="252"/>
      <c r="BB11" s="252">
        <f t="shared" si="25"/>
        <v>0</v>
      </c>
      <c r="BC11" s="252"/>
      <c r="BD11" s="252">
        <f t="shared" si="26"/>
        <v>0</v>
      </c>
      <c r="BE11" s="252"/>
      <c r="BF11" s="252"/>
      <c r="BG11" s="252">
        <f t="shared" si="27"/>
        <v>0</v>
      </c>
      <c r="BH11" s="252"/>
      <c r="BI11" s="252">
        <f t="shared" si="28"/>
        <v>0</v>
      </c>
      <c r="BJ11" s="252">
        <f t="shared" si="29"/>
        <v>0</v>
      </c>
      <c r="BK11" s="252">
        <f t="shared" si="9"/>
        <v>0</v>
      </c>
      <c r="BM11" s="252">
        <f t="shared" si="10"/>
        <v>0</v>
      </c>
      <c r="BO11" s="252">
        <f t="shared" si="11"/>
        <v>0</v>
      </c>
    </row>
    <row r="12" spans="1:82" ht="20.100000000000001" customHeight="1">
      <c r="B12" s="11">
        <v>4</v>
      </c>
      <c r="C12" s="52" t="str">
        <f>CONCATENATE('2'!C7,'2'!Q7,'2'!D7,'2'!Q7,'2'!E7)</f>
        <v>રાઠોડ શિયા ચેતનભાઇ</v>
      </c>
      <c r="D12" s="51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12">
        <f t="shared" si="0"/>
        <v>0</v>
      </c>
      <c r="Z12" s="12">
        <f t="shared" si="1"/>
        <v>0</v>
      </c>
      <c r="AA12" s="12">
        <f t="shared" si="2"/>
        <v>0</v>
      </c>
      <c r="AB12" s="13">
        <f>ROUNDUP(((40/AA5)*Y12),0)</f>
        <v>0</v>
      </c>
      <c r="AC12" s="14"/>
      <c r="AD12" s="262"/>
      <c r="AE12" s="263"/>
      <c r="AF12" s="252">
        <f t="shared" si="12"/>
        <v>0</v>
      </c>
      <c r="AG12" s="252">
        <f t="shared" si="13"/>
        <v>0</v>
      </c>
      <c r="AH12" s="252">
        <f t="shared" si="14"/>
        <v>0</v>
      </c>
      <c r="AI12" s="252">
        <f t="shared" si="15"/>
        <v>0</v>
      </c>
      <c r="AJ12" s="252">
        <f t="shared" si="16"/>
        <v>0</v>
      </c>
      <c r="AK12" s="252">
        <f t="shared" si="17"/>
        <v>0</v>
      </c>
      <c r="AL12" s="252">
        <f t="shared" si="18"/>
        <v>0</v>
      </c>
      <c r="AM12" s="252">
        <f t="shared" si="19"/>
        <v>0</v>
      </c>
      <c r="AN12" s="252">
        <f t="shared" si="20"/>
        <v>0</v>
      </c>
      <c r="AO12" s="252">
        <f t="shared" si="21"/>
        <v>0</v>
      </c>
      <c r="AP12" s="252">
        <f t="shared" si="22"/>
        <v>0</v>
      </c>
      <c r="AQ12" s="252">
        <f t="shared" si="22"/>
        <v>0</v>
      </c>
      <c r="AR12" s="252">
        <f t="shared" si="3"/>
        <v>0</v>
      </c>
      <c r="AS12" s="252">
        <f t="shared" si="4"/>
        <v>0</v>
      </c>
      <c r="AT12" s="252">
        <f t="shared" si="5"/>
        <v>0</v>
      </c>
      <c r="AU12" s="252">
        <f t="shared" si="6"/>
        <v>0</v>
      </c>
      <c r="AV12" s="252">
        <f t="shared" si="7"/>
        <v>0</v>
      </c>
      <c r="AW12" s="252">
        <f t="shared" si="8"/>
        <v>0</v>
      </c>
      <c r="AX12" s="252"/>
      <c r="AY12" s="252">
        <f t="shared" si="23"/>
        <v>0</v>
      </c>
      <c r="AZ12" s="252">
        <f t="shared" si="24"/>
        <v>0</v>
      </c>
      <c r="BA12" s="252"/>
      <c r="BB12" s="252">
        <f t="shared" si="25"/>
        <v>0</v>
      </c>
      <c r="BC12" s="252"/>
      <c r="BD12" s="252">
        <f t="shared" si="26"/>
        <v>0</v>
      </c>
      <c r="BE12" s="252"/>
      <c r="BF12" s="252"/>
      <c r="BG12" s="252">
        <f t="shared" si="27"/>
        <v>0</v>
      </c>
      <c r="BH12" s="252"/>
      <c r="BI12" s="252">
        <f t="shared" si="28"/>
        <v>0</v>
      </c>
      <c r="BJ12" s="252">
        <f t="shared" si="29"/>
        <v>0</v>
      </c>
      <c r="BK12" s="252">
        <f t="shared" si="9"/>
        <v>0</v>
      </c>
      <c r="BM12" s="252">
        <f t="shared" si="10"/>
        <v>0</v>
      </c>
      <c r="BO12" s="252">
        <f t="shared" si="11"/>
        <v>0</v>
      </c>
    </row>
    <row r="13" spans="1:82" ht="20.100000000000001" customHeight="1">
      <c r="B13" s="11">
        <v>5</v>
      </c>
      <c r="C13" s="52" t="str">
        <f>CONCATENATE('2'!C8,'2'!Q8,'2'!D8,'2'!Q8,'2'!E8)</f>
        <v xml:space="preserve">  </v>
      </c>
      <c r="D13" s="51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2">
        <f t="shared" si="0"/>
        <v>0</v>
      </c>
      <c r="Z13" s="12">
        <f t="shared" si="1"/>
        <v>0</v>
      </c>
      <c r="AA13" s="12">
        <f t="shared" si="2"/>
        <v>0</v>
      </c>
      <c r="AB13" s="13">
        <f>ROUNDUP(((40/AA5)*Y13),0)</f>
        <v>0</v>
      </c>
      <c r="AC13" s="14"/>
      <c r="AD13" s="262"/>
      <c r="AE13" s="263"/>
      <c r="AF13" s="252">
        <f t="shared" si="12"/>
        <v>0</v>
      </c>
      <c r="AG13" s="252">
        <f t="shared" si="13"/>
        <v>0</v>
      </c>
      <c r="AH13" s="252">
        <f t="shared" si="14"/>
        <v>0</v>
      </c>
      <c r="AI13" s="252">
        <f t="shared" si="15"/>
        <v>0</v>
      </c>
      <c r="AJ13" s="252">
        <f t="shared" si="16"/>
        <v>0</v>
      </c>
      <c r="AK13" s="252">
        <f t="shared" si="17"/>
        <v>0</v>
      </c>
      <c r="AL13" s="252">
        <f t="shared" si="18"/>
        <v>0</v>
      </c>
      <c r="AM13" s="252">
        <f t="shared" si="19"/>
        <v>0</v>
      </c>
      <c r="AN13" s="252">
        <f t="shared" si="20"/>
        <v>0</v>
      </c>
      <c r="AO13" s="252">
        <f t="shared" si="21"/>
        <v>0</v>
      </c>
      <c r="AP13" s="252">
        <f t="shared" si="22"/>
        <v>0</v>
      </c>
      <c r="AQ13" s="252">
        <f t="shared" si="22"/>
        <v>0</v>
      </c>
      <c r="AR13" s="252">
        <f t="shared" si="3"/>
        <v>0</v>
      </c>
      <c r="AS13" s="252">
        <f t="shared" si="4"/>
        <v>0</v>
      </c>
      <c r="AT13" s="252">
        <f t="shared" si="5"/>
        <v>0</v>
      </c>
      <c r="AU13" s="252">
        <f t="shared" si="6"/>
        <v>0</v>
      </c>
      <c r="AV13" s="252">
        <f t="shared" si="7"/>
        <v>0</v>
      </c>
      <c r="AW13" s="252">
        <f t="shared" si="8"/>
        <v>0</v>
      </c>
      <c r="AX13" s="252"/>
      <c r="AY13" s="252">
        <f t="shared" si="23"/>
        <v>0</v>
      </c>
      <c r="AZ13" s="252">
        <f t="shared" si="24"/>
        <v>0</v>
      </c>
      <c r="BA13" s="252"/>
      <c r="BB13" s="252">
        <f t="shared" si="25"/>
        <v>0</v>
      </c>
      <c r="BC13" s="252"/>
      <c r="BD13" s="252">
        <f t="shared" si="26"/>
        <v>0</v>
      </c>
      <c r="BE13" s="252"/>
      <c r="BF13" s="252"/>
      <c r="BG13" s="252">
        <f t="shared" si="27"/>
        <v>0</v>
      </c>
      <c r="BH13" s="252"/>
      <c r="BI13" s="252">
        <f t="shared" si="28"/>
        <v>0</v>
      </c>
      <c r="BJ13" s="252">
        <f t="shared" si="29"/>
        <v>0</v>
      </c>
      <c r="BK13" s="252">
        <f t="shared" si="9"/>
        <v>0</v>
      </c>
      <c r="BM13" s="252">
        <f t="shared" si="10"/>
        <v>0</v>
      </c>
      <c r="BO13" s="252">
        <f t="shared" si="11"/>
        <v>0</v>
      </c>
    </row>
    <row r="14" spans="1:82" ht="20.100000000000001" customHeight="1">
      <c r="B14" s="11">
        <v>6</v>
      </c>
      <c r="C14" s="52" t="str">
        <f>CONCATENATE('2'!C9,'2'!Q9,'2'!D9,'2'!Q9,'2'!E9)</f>
        <v xml:space="preserve">  </v>
      </c>
      <c r="D14" s="51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12">
        <f t="shared" si="0"/>
        <v>0</v>
      </c>
      <c r="Z14" s="12">
        <f t="shared" si="1"/>
        <v>0</v>
      </c>
      <c r="AA14" s="12">
        <f t="shared" si="2"/>
        <v>0</v>
      </c>
      <c r="AB14" s="13">
        <f>ROUNDUP(((40/AA5)*Y14),0)</f>
        <v>0</v>
      </c>
      <c r="AC14" s="14"/>
      <c r="AD14" s="262"/>
      <c r="AE14" s="263"/>
      <c r="AF14" s="252">
        <f t="shared" si="12"/>
        <v>0</v>
      </c>
      <c r="AG14" s="252">
        <f t="shared" si="13"/>
        <v>0</v>
      </c>
      <c r="AH14" s="252">
        <f t="shared" si="14"/>
        <v>0</v>
      </c>
      <c r="AI14" s="252">
        <f t="shared" si="15"/>
        <v>0</v>
      </c>
      <c r="AJ14" s="252">
        <f t="shared" si="16"/>
        <v>0</v>
      </c>
      <c r="AK14" s="252">
        <f t="shared" si="17"/>
        <v>0</v>
      </c>
      <c r="AL14" s="252">
        <f t="shared" si="18"/>
        <v>0</v>
      </c>
      <c r="AM14" s="252">
        <f t="shared" si="19"/>
        <v>0</v>
      </c>
      <c r="AN14" s="252">
        <f t="shared" si="20"/>
        <v>0</v>
      </c>
      <c r="AO14" s="252">
        <f t="shared" si="21"/>
        <v>0</v>
      </c>
      <c r="AP14" s="252">
        <f t="shared" si="22"/>
        <v>0</v>
      </c>
      <c r="AQ14" s="252">
        <f t="shared" si="22"/>
        <v>0</v>
      </c>
      <c r="AR14" s="252">
        <f t="shared" si="3"/>
        <v>0</v>
      </c>
      <c r="AS14" s="252">
        <f t="shared" si="4"/>
        <v>0</v>
      </c>
      <c r="AT14" s="252">
        <f t="shared" si="5"/>
        <v>0</v>
      </c>
      <c r="AU14" s="252">
        <f t="shared" si="6"/>
        <v>0</v>
      </c>
      <c r="AV14" s="252">
        <f t="shared" si="7"/>
        <v>0</v>
      </c>
      <c r="AW14" s="252">
        <f t="shared" si="8"/>
        <v>0</v>
      </c>
      <c r="AX14" s="252"/>
      <c r="AY14" s="252">
        <f t="shared" si="23"/>
        <v>0</v>
      </c>
      <c r="AZ14" s="252">
        <f t="shared" si="24"/>
        <v>0</v>
      </c>
      <c r="BA14" s="252"/>
      <c r="BB14" s="252">
        <f t="shared" si="25"/>
        <v>0</v>
      </c>
      <c r="BC14" s="252"/>
      <c r="BD14" s="252">
        <f t="shared" si="26"/>
        <v>0</v>
      </c>
      <c r="BE14" s="252"/>
      <c r="BF14" s="252"/>
      <c r="BG14" s="252">
        <f t="shared" si="27"/>
        <v>0</v>
      </c>
      <c r="BH14" s="252"/>
      <c r="BI14" s="252">
        <f t="shared" si="28"/>
        <v>0</v>
      </c>
      <c r="BJ14" s="252">
        <f t="shared" si="29"/>
        <v>0</v>
      </c>
      <c r="BK14" s="252">
        <f t="shared" si="9"/>
        <v>0</v>
      </c>
      <c r="BM14" s="252">
        <f t="shared" si="10"/>
        <v>0</v>
      </c>
      <c r="BO14" s="252">
        <f t="shared" si="11"/>
        <v>0</v>
      </c>
    </row>
    <row r="15" spans="1:82" ht="20.100000000000001" customHeight="1">
      <c r="B15" s="11">
        <v>7</v>
      </c>
      <c r="C15" s="52" t="str">
        <f>CONCATENATE('2'!C10,'2'!Q10,'2'!D10,'2'!Q10,'2'!E10)</f>
        <v xml:space="preserve">  </v>
      </c>
      <c r="D15" s="51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12">
        <f t="shared" si="0"/>
        <v>0</v>
      </c>
      <c r="Z15" s="12">
        <f t="shared" si="1"/>
        <v>0</v>
      </c>
      <c r="AA15" s="12">
        <f t="shared" si="2"/>
        <v>0</v>
      </c>
      <c r="AB15" s="13">
        <f>ROUNDUP(((40/AA5)*Y15),0)</f>
        <v>0</v>
      </c>
      <c r="AC15" s="14"/>
      <c r="AD15" s="262"/>
      <c r="AE15" s="263"/>
      <c r="AF15" s="252">
        <f t="shared" si="12"/>
        <v>0</v>
      </c>
      <c r="AG15" s="252">
        <f t="shared" si="13"/>
        <v>0</v>
      </c>
      <c r="AH15" s="252">
        <f t="shared" si="14"/>
        <v>0</v>
      </c>
      <c r="AI15" s="252">
        <f t="shared" si="15"/>
        <v>0</v>
      </c>
      <c r="AJ15" s="252">
        <f t="shared" si="16"/>
        <v>0</v>
      </c>
      <c r="AK15" s="252">
        <f t="shared" si="17"/>
        <v>0</v>
      </c>
      <c r="AL15" s="252">
        <f t="shared" si="18"/>
        <v>0</v>
      </c>
      <c r="AM15" s="252">
        <f t="shared" si="19"/>
        <v>0</v>
      </c>
      <c r="AN15" s="252">
        <f t="shared" si="20"/>
        <v>0</v>
      </c>
      <c r="AO15" s="252">
        <f t="shared" si="21"/>
        <v>0</v>
      </c>
      <c r="AP15" s="252">
        <f t="shared" si="22"/>
        <v>0</v>
      </c>
      <c r="AQ15" s="252">
        <f t="shared" si="22"/>
        <v>0</v>
      </c>
      <c r="AR15" s="252">
        <f t="shared" si="3"/>
        <v>0</v>
      </c>
      <c r="AS15" s="252">
        <f t="shared" si="4"/>
        <v>0</v>
      </c>
      <c r="AT15" s="252">
        <f t="shared" si="5"/>
        <v>0</v>
      </c>
      <c r="AU15" s="252">
        <f t="shared" si="6"/>
        <v>0</v>
      </c>
      <c r="AV15" s="252">
        <f t="shared" si="7"/>
        <v>0</v>
      </c>
      <c r="AW15" s="252">
        <f t="shared" si="8"/>
        <v>0</v>
      </c>
      <c r="AX15" s="252"/>
      <c r="AY15" s="252">
        <f t="shared" si="23"/>
        <v>0</v>
      </c>
      <c r="AZ15" s="252">
        <f t="shared" si="24"/>
        <v>0</v>
      </c>
      <c r="BA15" s="252"/>
      <c r="BB15" s="252">
        <f t="shared" si="25"/>
        <v>0</v>
      </c>
      <c r="BC15" s="252"/>
      <c r="BD15" s="252">
        <f t="shared" si="26"/>
        <v>0</v>
      </c>
      <c r="BE15" s="252"/>
      <c r="BF15" s="252"/>
      <c r="BG15" s="252">
        <f t="shared" si="27"/>
        <v>0</v>
      </c>
      <c r="BH15" s="252"/>
      <c r="BI15" s="252">
        <f t="shared" si="28"/>
        <v>0</v>
      </c>
      <c r="BJ15" s="252">
        <f t="shared" si="29"/>
        <v>0</v>
      </c>
      <c r="BK15" s="252">
        <f t="shared" si="9"/>
        <v>0</v>
      </c>
      <c r="BM15" s="252">
        <f t="shared" si="10"/>
        <v>0</v>
      </c>
      <c r="BO15" s="252">
        <f t="shared" si="11"/>
        <v>0</v>
      </c>
    </row>
    <row r="16" spans="1:82" ht="20.100000000000001" customHeight="1">
      <c r="B16" s="11">
        <v>8</v>
      </c>
      <c r="C16" s="52" t="str">
        <f>CONCATENATE('2'!C11,'2'!Q11,'2'!D11,'2'!Q11,'2'!E11)</f>
        <v xml:space="preserve">  </v>
      </c>
      <c r="D16" s="51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12">
        <f t="shared" si="0"/>
        <v>0</v>
      </c>
      <c r="Z16" s="12">
        <f t="shared" si="1"/>
        <v>0</v>
      </c>
      <c r="AA16" s="12">
        <f t="shared" si="2"/>
        <v>0</v>
      </c>
      <c r="AB16" s="13">
        <f>ROUNDUP(((40/AA5)*Y16),0)</f>
        <v>0</v>
      </c>
      <c r="AC16" s="14"/>
      <c r="AD16" s="262"/>
      <c r="AE16" s="263"/>
      <c r="AF16" s="252">
        <f t="shared" si="12"/>
        <v>0</v>
      </c>
      <c r="AG16" s="252">
        <f t="shared" si="13"/>
        <v>0</v>
      </c>
      <c r="AH16" s="252">
        <f t="shared" si="14"/>
        <v>0</v>
      </c>
      <c r="AI16" s="252">
        <f t="shared" si="15"/>
        <v>0</v>
      </c>
      <c r="AJ16" s="252">
        <f t="shared" si="16"/>
        <v>0</v>
      </c>
      <c r="AK16" s="252">
        <f t="shared" si="17"/>
        <v>0</v>
      </c>
      <c r="AL16" s="252">
        <f t="shared" si="18"/>
        <v>0</v>
      </c>
      <c r="AM16" s="252">
        <f t="shared" si="19"/>
        <v>0</v>
      </c>
      <c r="AN16" s="252">
        <f t="shared" si="20"/>
        <v>0</v>
      </c>
      <c r="AO16" s="252">
        <f t="shared" si="21"/>
        <v>0</v>
      </c>
      <c r="AP16" s="252">
        <f t="shared" si="22"/>
        <v>0</v>
      </c>
      <c r="AQ16" s="252">
        <f t="shared" si="22"/>
        <v>0</v>
      </c>
      <c r="AR16" s="252">
        <f t="shared" si="3"/>
        <v>0</v>
      </c>
      <c r="AS16" s="252">
        <f t="shared" si="4"/>
        <v>0</v>
      </c>
      <c r="AT16" s="252">
        <f t="shared" si="5"/>
        <v>0</v>
      </c>
      <c r="AU16" s="252">
        <f t="shared" si="6"/>
        <v>0</v>
      </c>
      <c r="AV16" s="252">
        <f t="shared" si="7"/>
        <v>0</v>
      </c>
      <c r="AW16" s="252">
        <f t="shared" si="8"/>
        <v>0</v>
      </c>
      <c r="AX16" s="252"/>
      <c r="AY16" s="252">
        <f t="shared" si="23"/>
        <v>0</v>
      </c>
      <c r="AZ16" s="252">
        <f t="shared" si="24"/>
        <v>0</v>
      </c>
      <c r="BA16" s="252"/>
      <c r="BB16" s="252">
        <f t="shared" si="25"/>
        <v>0</v>
      </c>
      <c r="BC16" s="252"/>
      <c r="BD16" s="252">
        <f t="shared" si="26"/>
        <v>0</v>
      </c>
      <c r="BE16" s="252"/>
      <c r="BF16" s="252"/>
      <c r="BG16" s="252">
        <f t="shared" si="27"/>
        <v>0</v>
      </c>
      <c r="BH16" s="252"/>
      <c r="BI16" s="252">
        <f t="shared" si="28"/>
        <v>0</v>
      </c>
      <c r="BJ16" s="252">
        <f t="shared" si="29"/>
        <v>0</v>
      </c>
      <c r="BK16" s="252">
        <f t="shared" si="9"/>
        <v>0</v>
      </c>
      <c r="BM16" s="252">
        <f t="shared" si="10"/>
        <v>0</v>
      </c>
      <c r="BO16" s="252">
        <f t="shared" si="11"/>
        <v>0</v>
      </c>
    </row>
    <row r="17" spans="2:67" ht="20.100000000000001" customHeight="1">
      <c r="B17" s="11">
        <v>9</v>
      </c>
      <c r="C17" s="52" t="str">
        <f>CONCATENATE('2'!C12,'2'!Q12,'2'!D12,'2'!Q12,'2'!E12)</f>
        <v xml:space="preserve">  </v>
      </c>
      <c r="D17" s="51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12">
        <f t="shared" si="0"/>
        <v>0</v>
      </c>
      <c r="Z17" s="12">
        <f t="shared" si="1"/>
        <v>0</v>
      </c>
      <c r="AA17" s="12">
        <f t="shared" si="2"/>
        <v>0</v>
      </c>
      <c r="AB17" s="13">
        <f>ROUNDUP(((40/AA5)*Y17),0)</f>
        <v>0</v>
      </c>
      <c r="AC17" s="14"/>
      <c r="AD17" s="262"/>
      <c r="AE17" s="263"/>
      <c r="AF17" s="252">
        <f t="shared" si="12"/>
        <v>0</v>
      </c>
      <c r="AG17" s="252">
        <f t="shared" si="13"/>
        <v>0</v>
      </c>
      <c r="AH17" s="252">
        <f t="shared" si="14"/>
        <v>0</v>
      </c>
      <c r="AI17" s="252">
        <f t="shared" si="15"/>
        <v>0</v>
      </c>
      <c r="AJ17" s="252">
        <f t="shared" si="16"/>
        <v>0</v>
      </c>
      <c r="AK17" s="252">
        <f t="shared" si="17"/>
        <v>0</v>
      </c>
      <c r="AL17" s="252">
        <f t="shared" si="18"/>
        <v>0</v>
      </c>
      <c r="AM17" s="252">
        <f t="shared" si="19"/>
        <v>0</v>
      </c>
      <c r="AN17" s="252">
        <f t="shared" si="20"/>
        <v>0</v>
      </c>
      <c r="AO17" s="252">
        <f t="shared" si="21"/>
        <v>0</v>
      </c>
      <c r="AP17" s="252">
        <f t="shared" si="22"/>
        <v>0</v>
      </c>
      <c r="AQ17" s="252">
        <f t="shared" si="22"/>
        <v>0</v>
      </c>
      <c r="AR17" s="252">
        <f t="shared" si="3"/>
        <v>0</v>
      </c>
      <c r="AS17" s="252">
        <f t="shared" si="4"/>
        <v>0</v>
      </c>
      <c r="AT17" s="252">
        <f t="shared" si="5"/>
        <v>0</v>
      </c>
      <c r="AU17" s="252">
        <f t="shared" si="6"/>
        <v>0</v>
      </c>
      <c r="AV17" s="252">
        <f t="shared" si="7"/>
        <v>0</v>
      </c>
      <c r="AW17" s="252">
        <f t="shared" si="8"/>
        <v>0</v>
      </c>
      <c r="AX17" s="252"/>
      <c r="AY17" s="252">
        <f t="shared" si="23"/>
        <v>0</v>
      </c>
      <c r="AZ17" s="252">
        <f t="shared" si="24"/>
        <v>0</v>
      </c>
      <c r="BA17" s="252"/>
      <c r="BB17" s="252">
        <f t="shared" si="25"/>
        <v>0</v>
      </c>
      <c r="BC17" s="252"/>
      <c r="BD17" s="252">
        <f t="shared" si="26"/>
        <v>0</v>
      </c>
      <c r="BE17" s="252"/>
      <c r="BF17" s="252"/>
      <c r="BG17" s="252">
        <f t="shared" si="27"/>
        <v>0</v>
      </c>
      <c r="BH17" s="252"/>
      <c r="BI17" s="252">
        <f t="shared" si="28"/>
        <v>0</v>
      </c>
      <c r="BJ17" s="252">
        <f t="shared" si="29"/>
        <v>0</v>
      </c>
      <c r="BK17" s="252">
        <f t="shared" si="9"/>
        <v>0</v>
      </c>
      <c r="BM17" s="252">
        <f t="shared" si="10"/>
        <v>0</v>
      </c>
      <c r="BO17" s="252">
        <f t="shared" si="11"/>
        <v>0</v>
      </c>
    </row>
    <row r="18" spans="2:67" ht="20.100000000000001" customHeight="1">
      <c r="B18" s="11">
        <v>10</v>
      </c>
      <c r="C18" s="52" t="str">
        <f>CONCATENATE('2'!C13,'2'!Q13,'2'!D13,'2'!Q13,'2'!E13)</f>
        <v xml:space="preserve">  </v>
      </c>
      <c r="D18" s="51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12">
        <f t="shared" si="0"/>
        <v>0</v>
      </c>
      <c r="Z18" s="12">
        <f t="shared" si="1"/>
        <v>0</v>
      </c>
      <c r="AA18" s="12">
        <f t="shared" si="2"/>
        <v>0</v>
      </c>
      <c r="AB18" s="13">
        <f>ROUNDUP(((40/AA5)*Y18),0)</f>
        <v>0</v>
      </c>
      <c r="AC18" s="14"/>
      <c r="AD18" s="262"/>
      <c r="AE18" s="263"/>
      <c r="AF18" s="252">
        <f t="shared" si="12"/>
        <v>0</v>
      </c>
      <c r="AG18" s="252">
        <f t="shared" si="13"/>
        <v>0</v>
      </c>
      <c r="AH18" s="252">
        <f t="shared" si="14"/>
        <v>0</v>
      </c>
      <c r="AI18" s="252">
        <f t="shared" si="15"/>
        <v>0</v>
      </c>
      <c r="AJ18" s="252">
        <f t="shared" si="16"/>
        <v>0</v>
      </c>
      <c r="AK18" s="252">
        <f t="shared" si="17"/>
        <v>0</v>
      </c>
      <c r="AL18" s="252">
        <f t="shared" si="18"/>
        <v>0</v>
      </c>
      <c r="AM18" s="252">
        <f t="shared" si="19"/>
        <v>0</v>
      </c>
      <c r="AN18" s="252">
        <f t="shared" si="20"/>
        <v>0</v>
      </c>
      <c r="AO18" s="252">
        <f t="shared" si="21"/>
        <v>0</v>
      </c>
      <c r="AP18" s="252">
        <f t="shared" si="22"/>
        <v>0</v>
      </c>
      <c r="AQ18" s="252">
        <f t="shared" si="22"/>
        <v>0</v>
      </c>
      <c r="AR18" s="252">
        <f t="shared" si="3"/>
        <v>0</v>
      </c>
      <c r="AS18" s="252">
        <f t="shared" si="4"/>
        <v>0</v>
      </c>
      <c r="AT18" s="252">
        <f t="shared" si="5"/>
        <v>0</v>
      </c>
      <c r="AU18" s="252">
        <f t="shared" si="6"/>
        <v>0</v>
      </c>
      <c r="AV18" s="252">
        <f t="shared" si="7"/>
        <v>0</v>
      </c>
      <c r="AW18" s="252">
        <f t="shared" si="8"/>
        <v>0</v>
      </c>
      <c r="AX18" s="252"/>
      <c r="AY18" s="252">
        <f t="shared" si="23"/>
        <v>0</v>
      </c>
      <c r="AZ18" s="252">
        <f t="shared" si="24"/>
        <v>0</v>
      </c>
      <c r="BA18" s="252"/>
      <c r="BB18" s="252">
        <f t="shared" si="25"/>
        <v>0</v>
      </c>
      <c r="BC18" s="252"/>
      <c r="BD18" s="252">
        <f t="shared" si="26"/>
        <v>0</v>
      </c>
      <c r="BE18" s="252"/>
      <c r="BF18" s="252"/>
      <c r="BG18" s="252">
        <f t="shared" si="27"/>
        <v>0</v>
      </c>
      <c r="BH18" s="252"/>
      <c r="BI18" s="252">
        <f t="shared" si="28"/>
        <v>0</v>
      </c>
      <c r="BJ18" s="252">
        <f t="shared" si="29"/>
        <v>0</v>
      </c>
      <c r="BK18" s="252">
        <f t="shared" si="9"/>
        <v>0</v>
      </c>
      <c r="BM18" s="252">
        <f t="shared" si="10"/>
        <v>0</v>
      </c>
      <c r="BO18" s="252">
        <f t="shared" si="11"/>
        <v>0</v>
      </c>
    </row>
    <row r="19" spans="2:67" ht="20.100000000000001" customHeight="1">
      <c r="B19" s="11">
        <v>11</v>
      </c>
      <c r="C19" s="52" t="str">
        <f>CONCATENATE('2'!C14,'2'!Q14,'2'!D14,'2'!Q14,'2'!E14)</f>
        <v xml:space="preserve">  </v>
      </c>
      <c r="D19" s="51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12">
        <f t="shared" si="0"/>
        <v>0</v>
      </c>
      <c r="Z19" s="12">
        <f t="shared" si="1"/>
        <v>0</v>
      </c>
      <c r="AA19" s="12">
        <f t="shared" si="2"/>
        <v>0</v>
      </c>
      <c r="AB19" s="13">
        <f>ROUNDUP(((40/AA5)*Y19),0)</f>
        <v>0</v>
      </c>
      <c r="AC19" s="14"/>
      <c r="AD19" s="262"/>
      <c r="AE19" s="263"/>
      <c r="AF19" s="252">
        <f t="shared" si="12"/>
        <v>0</v>
      </c>
      <c r="AG19" s="252">
        <f t="shared" si="13"/>
        <v>0</v>
      </c>
      <c r="AH19" s="252">
        <f t="shared" si="14"/>
        <v>0</v>
      </c>
      <c r="AI19" s="252">
        <f t="shared" si="15"/>
        <v>0</v>
      </c>
      <c r="AJ19" s="252">
        <f t="shared" si="16"/>
        <v>0</v>
      </c>
      <c r="AK19" s="252">
        <f t="shared" si="17"/>
        <v>0</v>
      </c>
      <c r="AL19" s="252">
        <f t="shared" si="18"/>
        <v>0</v>
      </c>
      <c r="AM19" s="252">
        <f t="shared" si="19"/>
        <v>0</v>
      </c>
      <c r="AN19" s="252">
        <f t="shared" si="20"/>
        <v>0</v>
      </c>
      <c r="AO19" s="252">
        <f t="shared" si="21"/>
        <v>0</v>
      </c>
      <c r="AP19" s="252">
        <f t="shared" si="22"/>
        <v>0</v>
      </c>
      <c r="AQ19" s="252">
        <f t="shared" si="22"/>
        <v>0</v>
      </c>
      <c r="AR19" s="252">
        <f t="shared" si="3"/>
        <v>0</v>
      </c>
      <c r="AS19" s="252">
        <f t="shared" si="4"/>
        <v>0</v>
      </c>
      <c r="AT19" s="252">
        <f t="shared" si="5"/>
        <v>0</v>
      </c>
      <c r="AU19" s="252">
        <f t="shared" si="6"/>
        <v>0</v>
      </c>
      <c r="AV19" s="252">
        <f t="shared" si="7"/>
        <v>0</v>
      </c>
      <c r="AW19" s="252">
        <f t="shared" si="8"/>
        <v>0</v>
      </c>
      <c r="AX19" s="252"/>
      <c r="AY19" s="252">
        <f t="shared" si="23"/>
        <v>0</v>
      </c>
      <c r="AZ19" s="252">
        <f t="shared" si="24"/>
        <v>0</v>
      </c>
      <c r="BA19" s="252"/>
      <c r="BB19" s="252">
        <f t="shared" si="25"/>
        <v>0</v>
      </c>
      <c r="BC19" s="252"/>
      <c r="BD19" s="252">
        <f t="shared" si="26"/>
        <v>0</v>
      </c>
      <c r="BE19" s="252"/>
      <c r="BF19" s="252"/>
      <c r="BG19" s="252">
        <f t="shared" si="27"/>
        <v>0</v>
      </c>
      <c r="BH19" s="252"/>
      <c r="BI19" s="252">
        <f t="shared" si="28"/>
        <v>0</v>
      </c>
      <c r="BJ19" s="252">
        <f t="shared" si="29"/>
        <v>0</v>
      </c>
      <c r="BK19" s="252">
        <f t="shared" si="9"/>
        <v>0</v>
      </c>
      <c r="BM19" s="252">
        <f t="shared" si="10"/>
        <v>0</v>
      </c>
      <c r="BO19" s="252">
        <f t="shared" si="11"/>
        <v>0</v>
      </c>
    </row>
    <row r="20" spans="2:67" ht="20.100000000000001" customHeight="1">
      <c r="B20" s="11">
        <v>12</v>
      </c>
      <c r="C20" s="52" t="str">
        <f>CONCATENATE('2'!C15,'2'!Q15,'2'!D15,'2'!Q15,'2'!E15)</f>
        <v xml:space="preserve">  </v>
      </c>
      <c r="D20" s="51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12">
        <f t="shared" si="0"/>
        <v>0</v>
      </c>
      <c r="Z20" s="12">
        <f t="shared" si="1"/>
        <v>0</v>
      </c>
      <c r="AA20" s="12">
        <f t="shared" si="2"/>
        <v>0</v>
      </c>
      <c r="AB20" s="13">
        <f>ROUNDUP(((40/AA5)*Y20),0)</f>
        <v>0</v>
      </c>
      <c r="AC20" s="14"/>
      <c r="AD20" s="262"/>
      <c r="AE20" s="263"/>
      <c r="AF20" s="252">
        <f t="shared" si="12"/>
        <v>0</v>
      </c>
      <c r="AG20" s="252">
        <f t="shared" si="13"/>
        <v>0</v>
      </c>
      <c r="AH20" s="252">
        <f t="shared" si="14"/>
        <v>0</v>
      </c>
      <c r="AI20" s="252">
        <f t="shared" si="15"/>
        <v>0</v>
      </c>
      <c r="AJ20" s="252">
        <f t="shared" si="16"/>
        <v>0</v>
      </c>
      <c r="AK20" s="252">
        <f t="shared" si="17"/>
        <v>0</v>
      </c>
      <c r="AL20" s="252">
        <f t="shared" si="18"/>
        <v>0</v>
      </c>
      <c r="AM20" s="252">
        <f t="shared" si="19"/>
        <v>0</v>
      </c>
      <c r="AN20" s="252">
        <f t="shared" si="20"/>
        <v>0</v>
      </c>
      <c r="AO20" s="252">
        <f t="shared" si="21"/>
        <v>0</v>
      </c>
      <c r="AP20" s="252">
        <f t="shared" si="22"/>
        <v>0</v>
      </c>
      <c r="AQ20" s="252">
        <f t="shared" si="22"/>
        <v>0</v>
      </c>
      <c r="AR20" s="252">
        <f t="shared" si="3"/>
        <v>0</v>
      </c>
      <c r="AS20" s="252">
        <f t="shared" si="4"/>
        <v>0</v>
      </c>
      <c r="AT20" s="252">
        <f t="shared" si="5"/>
        <v>0</v>
      </c>
      <c r="AU20" s="252">
        <f t="shared" si="6"/>
        <v>0</v>
      </c>
      <c r="AV20" s="252">
        <f t="shared" si="7"/>
        <v>0</v>
      </c>
      <c r="AW20" s="252">
        <f t="shared" si="8"/>
        <v>0</v>
      </c>
      <c r="AX20" s="252"/>
      <c r="AY20" s="252">
        <f t="shared" si="23"/>
        <v>0</v>
      </c>
      <c r="AZ20" s="252">
        <f t="shared" si="24"/>
        <v>0</v>
      </c>
      <c r="BA20" s="252"/>
      <c r="BB20" s="252">
        <f t="shared" si="25"/>
        <v>0</v>
      </c>
      <c r="BC20" s="252"/>
      <c r="BD20" s="252">
        <f t="shared" si="26"/>
        <v>0</v>
      </c>
      <c r="BE20" s="252"/>
      <c r="BF20" s="252"/>
      <c r="BG20" s="252">
        <f t="shared" si="27"/>
        <v>0</v>
      </c>
      <c r="BH20" s="252"/>
      <c r="BI20" s="252">
        <f t="shared" si="28"/>
        <v>0</v>
      </c>
      <c r="BJ20" s="252">
        <f t="shared" si="29"/>
        <v>0</v>
      </c>
      <c r="BK20" s="252">
        <f t="shared" si="9"/>
        <v>0</v>
      </c>
      <c r="BM20" s="252">
        <f t="shared" si="10"/>
        <v>0</v>
      </c>
      <c r="BO20" s="252">
        <f t="shared" si="11"/>
        <v>0</v>
      </c>
    </row>
    <row r="21" spans="2:67" ht="20.100000000000001" customHeight="1">
      <c r="B21" s="11">
        <v>13</v>
      </c>
      <c r="C21" s="52" t="str">
        <f>CONCATENATE('2'!C16,'2'!Q16,'2'!D16,'2'!Q16,'2'!E16)</f>
        <v xml:space="preserve">  </v>
      </c>
      <c r="D21" s="51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12">
        <f t="shared" si="0"/>
        <v>0</v>
      </c>
      <c r="Z21" s="12">
        <f t="shared" si="1"/>
        <v>0</v>
      </c>
      <c r="AA21" s="12">
        <f t="shared" si="2"/>
        <v>0</v>
      </c>
      <c r="AB21" s="13">
        <f>ROUNDUP(((40/AA5)*Y21),0)</f>
        <v>0</v>
      </c>
      <c r="AC21" s="14"/>
      <c r="AD21" s="262"/>
      <c r="AE21" s="263"/>
      <c r="AF21" s="252">
        <f t="shared" si="12"/>
        <v>0</v>
      </c>
      <c r="AG21" s="252">
        <f t="shared" si="13"/>
        <v>0</v>
      </c>
      <c r="AH21" s="252">
        <f t="shared" si="14"/>
        <v>0</v>
      </c>
      <c r="AI21" s="252">
        <f t="shared" si="15"/>
        <v>0</v>
      </c>
      <c r="AJ21" s="252">
        <f t="shared" si="16"/>
        <v>0</v>
      </c>
      <c r="AK21" s="252">
        <f t="shared" si="17"/>
        <v>0</v>
      </c>
      <c r="AL21" s="252">
        <f t="shared" si="18"/>
        <v>0</v>
      </c>
      <c r="AM21" s="252">
        <f t="shared" si="19"/>
        <v>0</v>
      </c>
      <c r="AN21" s="252">
        <f t="shared" si="20"/>
        <v>0</v>
      </c>
      <c r="AO21" s="252">
        <f t="shared" si="21"/>
        <v>0</v>
      </c>
      <c r="AP21" s="252">
        <f t="shared" si="22"/>
        <v>0</v>
      </c>
      <c r="AQ21" s="252">
        <f t="shared" si="22"/>
        <v>0</v>
      </c>
      <c r="AR21" s="252">
        <f t="shared" si="3"/>
        <v>0</v>
      </c>
      <c r="AS21" s="252">
        <f t="shared" si="4"/>
        <v>0</v>
      </c>
      <c r="AT21" s="252">
        <f t="shared" si="5"/>
        <v>0</v>
      </c>
      <c r="AU21" s="252">
        <f t="shared" si="6"/>
        <v>0</v>
      </c>
      <c r="AV21" s="252">
        <f t="shared" si="7"/>
        <v>0</v>
      </c>
      <c r="AW21" s="252">
        <f t="shared" si="8"/>
        <v>0</v>
      </c>
      <c r="AX21" s="252"/>
      <c r="AY21" s="252">
        <f t="shared" si="23"/>
        <v>0</v>
      </c>
      <c r="AZ21" s="252">
        <f t="shared" si="24"/>
        <v>0</v>
      </c>
      <c r="BA21" s="252"/>
      <c r="BB21" s="252">
        <f t="shared" si="25"/>
        <v>0</v>
      </c>
      <c r="BC21" s="252"/>
      <c r="BD21" s="252">
        <f t="shared" si="26"/>
        <v>0</v>
      </c>
      <c r="BE21" s="252"/>
      <c r="BF21" s="252"/>
      <c r="BG21" s="252">
        <f t="shared" si="27"/>
        <v>0</v>
      </c>
      <c r="BH21" s="252"/>
      <c r="BI21" s="252">
        <f t="shared" si="28"/>
        <v>0</v>
      </c>
      <c r="BJ21" s="252">
        <f t="shared" si="29"/>
        <v>0</v>
      </c>
      <c r="BK21" s="252">
        <f t="shared" si="9"/>
        <v>0</v>
      </c>
      <c r="BM21" s="252">
        <f t="shared" si="10"/>
        <v>0</v>
      </c>
      <c r="BO21" s="252">
        <f t="shared" si="11"/>
        <v>0</v>
      </c>
    </row>
    <row r="22" spans="2:67" ht="20.100000000000001" customHeight="1">
      <c r="B22" s="11">
        <v>14</v>
      </c>
      <c r="C22" s="52" t="str">
        <f>CONCATENATE('2'!C17,'2'!Q17,'2'!D17,'2'!Q17,'2'!E17)</f>
        <v xml:space="preserve">  </v>
      </c>
      <c r="D22" s="51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12">
        <f t="shared" si="0"/>
        <v>0</v>
      </c>
      <c r="Z22" s="12">
        <f t="shared" si="1"/>
        <v>0</v>
      </c>
      <c r="AA22" s="12">
        <f t="shared" si="2"/>
        <v>0</v>
      </c>
      <c r="AB22" s="13">
        <f>ROUNDUP(((40/AA5)*Y22),0)</f>
        <v>0</v>
      </c>
      <c r="AC22" s="14"/>
      <c r="AD22" s="262"/>
      <c r="AE22" s="263"/>
      <c r="AF22" s="252">
        <f t="shared" si="12"/>
        <v>0</v>
      </c>
      <c r="AG22" s="252">
        <f t="shared" si="13"/>
        <v>0</v>
      </c>
      <c r="AH22" s="252">
        <f t="shared" si="14"/>
        <v>0</v>
      </c>
      <c r="AI22" s="252">
        <f t="shared" si="15"/>
        <v>0</v>
      </c>
      <c r="AJ22" s="252">
        <f t="shared" si="16"/>
        <v>0</v>
      </c>
      <c r="AK22" s="252">
        <f t="shared" si="17"/>
        <v>0</v>
      </c>
      <c r="AL22" s="252">
        <f t="shared" si="18"/>
        <v>0</v>
      </c>
      <c r="AM22" s="252">
        <f t="shared" si="19"/>
        <v>0</v>
      </c>
      <c r="AN22" s="252">
        <f t="shared" si="20"/>
        <v>0</v>
      </c>
      <c r="AO22" s="252">
        <f t="shared" si="21"/>
        <v>0</v>
      </c>
      <c r="AP22" s="252">
        <f t="shared" si="22"/>
        <v>0</v>
      </c>
      <c r="AQ22" s="252">
        <f t="shared" si="22"/>
        <v>0</v>
      </c>
      <c r="AR22" s="252">
        <f t="shared" si="3"/>
        <v>0</v>
      </c>
      <c r="AS22" s="252">
        <f t="shared" si="4"/>
        <v>0</v>
      </c>
      <c r="AT22" s="252">
        <f t="shared" si="5"/>
        <v>0</v>
      </c>
      <c r="AU22" s="252">
        <f t="shared" si="6"/>
        <v>0</v>
      </c>
      <c r="AV22" s="252">
        <f t="shared" si="7"/>
        <v>0</v>
      </c>
      <c r="AW22" s="252">
        <f t="shared" si="8"/>
        <v>0</v>
      </c>
      <c r="AX22" s="252"/>
      <c r="AY22" s="252">
        <f t="shared" si="23"/>
        <v>0</v>
      </c>
      <c r="AZ22" s="252">
        <f t="shared" si="24"/>
        <v>0</v>
      </c>
      <c r="BA22" s="252"/>
      <c r="BB22" s="252">
        <f t="shared" si="25"/>
        <v>0</v>
      </c>
      <c r="BC22" s="252"/>
      <c r="BD22" s="252">
        <f t="shared" si="26"/>
        <v>0</v>
      </c>
      <c r="BE22" s="252"/>
      <c r="BF22" s="252"/>
      <c r="BG22" s="252">
        <f t="shared" si="27"/>
        <v>0</v>
      </c>
      <c r="BH22" s="252"/>
      <c r="BI22" s="252">
        <f t="shared" si="28"/>
        <v>0</v>
      </c>
      <c r="BJ22" s="252">
        <f t="shared" si="29"/>
        <v>0</v>
      </c>
      <c r="BK22" s="252">
        <f t="shared" si="9"/>
        <v>0</v>
      </c>
      <c r="BM22" s="252">
        <f t="shared" si="10"/>
        <v>0</v>
      </c>
      <c r="BO22" s="252">
        <f t="shared" si="11"/>
        <v>0</v>
      </c>
    </row>
    <row r="23" spans="2:67" ht="20.100000000000001" customHeight="1">
      <c r="B23" s="11">
        <v>15</v>
      </c>
      <c r="C23" s="52" t="str">
        <f>CONCATENATE('2'!C18,'2'!Q18,'2'!D18,'2'!Q18,'2'!E18)</f>
        <v xml:space="preserve">  </v>
      </c>
      <c r="D23" s="51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12">
        <f t="shared" si="0"/>
        <v>0</v>
      </c>
      <c r="Z23" s="12">
        <f t="shared" si="1"/>
        <v>0</v>
      </c>
      <c r="AA23" s="12">
        <f t="shared" si="2"/>
        <v>0</v>
      </c>
      <c r="AB23" s="13">
        <f>ROUNDUP(((40/AA5)*Y23),0)</f>
        <v>0</v>
      </c>
      <c r="AC23" s="14"/>
      <c r="AD23" s="262"/>
      <c r="AE23" s="263"/>
      <c r="AF23" s="252">
        <f t="shared" si="12"/>
        <v>0</v>
      </c>
      <c r="AG23" s="252">
        <f t="shared" si="13"/>
        <v>0</v>
      </c>
      <c r="AH23" s="252">
        <f t="shared" si="14"/>
        <v>0</v>
      </c>
      <c r="AI23" s="252">
        <f t="shared" si="15"/>
        <v>0</v>
      </c>
      <c r="AJ23" s="252">
        <f t="shared" si="16"/>
        <v>0</v>
      </c>
      <c r="AK23" s="252">
        <f t="shared" si="17"/>
        <v>0</v>
      </c>
      <c r="AL23" s="252">
        <f t="shared" si="18"/>
        <v>0</v>
      </c>
      <c r="AM23" s="252">
        <f t="shared" si="19"/>
        <v>0</v>
      </c>
      <c r="AN23" s="252">
        <f t="shared" si="20"/>
        <v>0</v>
      </c>
      <c r="AO23" s="252">
        <f t="shared" si="21"/>
        <v>0</v>
      </c>
      <c r="AP23" s="252">
        <f t="shared" si="22"/>
        <v>0</v>
      </c>
      <c r="AQ23" s="252">
        <f t="shared" si="22"/>
        <v>0</v>
      </c>
      <c r="AR23" s="252">
        <f t="shared" si="3"/>
        <v>0</v>
      </c>
      <c r="AS23" s="252">
        <f t="shared" si="4"/>
        <v>0</v>
      </c>
      <c r="AT23" s="252">
        <f t="shared" si="5"/>
        <v>0</v>
      </c>
      <c r="AU23" s="252">
        <f t="shared" si="6"/>
        <v>0</v>
      </c>
      <c r="AV23" s="252">
        <f t="shared" si="7"/>
        <v>0</v>
      </c>
      <c r="AW23" s="252">
        <f t="shared" si="8"/>
        <v>0</v>
      </c>
      <c r="AX23" s="252"/>
      <c r="AY23" s="252">
        <f t="shared" si="23"/>
        <v>0</v>
      </c>
      <c r="AZ23" s="252">
        <f t="shared" si="24"/>
        <v>0</v>
      </c>
      <c r="BA23" s="252"/>
      <c r="BB23" s="252">
        <f t="shared" si="25"/>
        <v>0</v>
      </c>
      <c r="BC23" s="252"/>
      <c r="BD23" s="252">
        <f t="shared" si="26"/>
        <v>0</v>
      </c>
      <c r="BE23" s="252"/>
      <c r="BF23" s="252"/>
      <c r="BG23" s="252">
        <f t="shared" si="27"/>
        <v>0</v>
      </c>
      <c r="BH23" s="252"/>
      <c r="BI23" s="252">
        <f t="shared" si="28"/>
        <v>0</v>
      </c>
      <c r="BJ23" s="252">
        <f t="shared" si="29"/>
        <v>0</v>
      </c>
      <c r="BK23" s="252">
        <f t="shared" si="9"/>
        <v>0</v>
      </c>
      <c r="BM23" s="252">
        <f t="shared" si="10"/>
        <v>0</v>
      </c>
      <c r="BO23" s="252">
        <f t="shared" si="11"/>
        <v>0</v>
      </c>
    </row>
    <row r="24" spans="2:67" ht="20.100000000000001" customHeight="1">
      <c r="B24" s="11">
        <v>16</v>
      </c>
      <c r="C24" s="52" t="str">
        <f>CONCATENATE('2'!C19,'2'!Q19,'2'!D19,'2'!Q19,'2'!E19)</f>
        <v xml:space="preserve">  </v>
      </c>
      <c r="D24" s="51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12">
        <f t="shared" si="0"/>
        <v>0</v>
      </c>
      <c r="Z24" s="12">
        <f t="shared" si="1"/>
        <v>0</v>
      </c>
      <c r="AA24" s="12">
        <f t="shared" si="2"/>
        <v>0</v>
      </c>
      <c r="AB24" s="13">
        <f>ROUNDUP(((40/AA5)*Y24),0)</f>
        <v>0</v>
      </c>
      <c r="AC24" s="14"/>
      <c r="AD24" s="262"/>
      <c r="AE24" s="263"/>
      <c r="AF24" s="252">
        <f t="shared" si="12"/>
        <v>0</v>
      </c>
      <c r="AG24" s="252">
        <f t="shared" si="13"/>
        <v>0</v>
      </c>
      <c r="AH24" s="252">
        <f t="shared" si="14"/>
        <v>0</v>
      </c>
      <c r="AI24" s="252">
        <f t="shared" si="15"/>
        <v>0</v>
      </c>
      <c r="AJ24" s="252">
        <f t="shared" si="16"/>
        <v>0</v>
      </c>
      <c r="AK24" s="252">
        <f t="shared" si="17"/>
        <v>0</v>
      </c>
      <c r="AL24" s="252">
        <f t="shared" si="18"/>
        <v>0</v>
      </c>
      <c r="AM24" s="252">
        <f t="shared" si="19"/>
        <v>0</v>
      </c>
      <c r="AN24" s="252">
        <f t="shared" si="20"/>
        <v>0</v>
      </c>
      <c r="AO24" s="252">
        <f t="shared" si="21"/>
        <v>0</v>
      </c>
      <c r="AP24" s="252">
        <f t="shared" si="22"/>
        <v>0</v>
      </c>
      <c r="AQ24" s="252">
        <f t="shared" si="22"/>
        <v>0</v>
      </c>
      <c r="AR24" s="252">
        <f t="shared" si="3"/>
        <v>0</v>
      </c>
      <c r="AS24" s="252">
        <f t="shared" si="4"/>
        <v>0</v>
      </c>
      <c r="AT24" s="252">
        <f t="shared" si="5"/>
        <v>0</v>
      </c>
      <c r="AU24" s="252">
        <f t="shared" si="6"/>
        <v>0</v>
      </c>
      <c r="AV24" s="252">
        <f t="shared" si="7"/>
        <v>0</v>
      </c>
      <c r="AW24" s="252">
        <f t="shared" si="8"/>
        <v>0</v>
      </c>
      <c r="AX24" s="252"/>
      <c r="AY24" s="252">
        <f t="shared" si="23"/>
        <v>0</v>
      </c>
      <c r="AZ24" s="252">
        <f t="shared" si="24"/>
        <v>0</v>
      </c>
      <c r="BA24" s="252"/>
      <c r="BB24" s="252">
        <f t="shared" si="25"/>
        <v>0</v>
      </c>
      <c r="BC24" s="252"/>
      <c r="BD24" s="252">
        <f t="shared" si="26"/>
        <v>0</v>
      </c>
      <c r="BE24" s="252"/>
      <c r="BF24" s="252"/>
      <c r="BG24" s="252">
        <f t="shared" si="27"/>
        <v>0</v>
      </c>
      <c r="BH24" s="252"/>
      <c r="BI24" s="252">
        <f t="shared" si="28"/>
        <v>0</v>
      </c>
      <c r="BJ24" s="252">
        <f t="shared" si="29"/>
        <v>0</v>
      </c>
      <c r="BK24" s="252">
        <f t="shared" si="9"/>
        <v>0</v>
      </c>
      <c r="BM24" s="252">
        <f t="shared" si="10"/>
        <v>0</v>
      </c>
      <c r="BO24" s="252">
        <f t="shared" si="11"/>
        <v>0</v>
      </c>
    </row>
    <row r="25" spans="2:67" ht="20.100000000000001" customHeight="1">
      <c r="B25" s="11">
        <v>17</v>
      </c>
      <c r="C25" s="52" t="str">
        <f>CONCATENATE('2'!C20,'2'!Q20,'2'!D20,'2'!Q20,'2'!E20)</f>
        <v xml:space="preserve">  </v>
      </c>
      <c r="D25" s="51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12">
        <f t="shared" si="0"/>
        <v>0</v>
      </c>
      <c r="Z25" s="12">
        <f t="shared" si="1"/>
        <v>0</v>
      </c>
      <c r="AA25" s="12">
        <f t="shared" si="2"/>
        <v>0</v>
      </c>
      <c r="AB25" s="13">
        <f>ROUNDUP(((40/AA5)*Y25),0)</f>
        <v>0</v>
      </c>
      <c r="AC25" s="14"/>
      <c r="AD25" s="262"/>
      <c r="AE25" s="263"/>
      <c r="AF25" s="252">
        <f t="shared" si="12"/>
        <v>0</v>
      </c>
      <c r="AG25" s="252">
        <f t="shared" si="13"/>
        <v>0</v>
      </c>
      <c r="AH25" s="252">
        <f t="shared" si="14"/>
        <v>0</v>
      </c>
      <c r="AI25" s="252">
        <f t="shared" si="15"/>
        <v>0</v>
      </c>
      <c r="AJ25" s="252">
        <f t="shared" si="16"/>
        <v>0</v>
      </c>
      <c r="AK25" s="252">
        <f t="shared" si="17"/>
        <v>0</v>
      </c>
      <c r="AL25" s="252">
        <f t="shared" si="18"/>
        <v>0</v>
      </c>
      <c r="AM25" s="252">
        <f t="shared" si="19"/>
        <v>0</v>
      </c>
      <c r="AN25" s="252">
        <f t="shared" si="20"/>
        <v>0</v>
      </c>
      <c r="AO25" s="252">
        <f t="shared" si="21"/>
        <v>0</v>
      </c>
      <c r="AP25" s="252">
        <f t="shared" si="22"/>
        <v>0</v>
      </c>
      <c r="AQ25" s="252">
        <f t="shared" si="22"/>
        <v>0</v>
      </c>
      <c r="AR25" s="252">
        <f t="shared" si="3"/>
        <v>0</v>
      </c>
      <c r="AS25" s="252">
        <f t="shared" si="4"/>
        <v>0</v>
      </c>
      <c r="AT25" s="252">
        <f t="shared" si="5"/>
        <v>0</v>
      </c>
      <c r="AU25" s="252">
        <f t="shared" si="6"/>
        <v>0</v>
      </c>
      <c r="AV25" s="252">
        <f t="shared" si="7"/>
        <v>0</v>
      </c>
      <c r="AW25" s="252">
        <f t="shared" si="8"/>
        <v>0</v>
      </c>
      <c r="AX25" s="252"/>
      <c r="AY25" s="252">
        <f t="shared" si="23"/>
        <v>0</v>
      </c>
      <c r="AZ25" s="252">
        <f t="shared" si="24"/>
        <v>0</v>
      </c>
      <c r="BA25" s="252"/>
      <c r="BB25" s="252">
        <f t="shared" si="25"/>
        <v>0</v>
      </c>
      <c r="BC25" s="252"/>
      <c r="BD25" s="252">
        <f t="shared" si="26"/>
        <v>0</v>
      </c>
      <c r="BE25" s="252"/>
      <c r="BF25" s="252"/>
      <c r="BG25" s="252">
        <f t="shared" si="27"/>
        <v>0</v>
      </c>
      <c r="BH25" s="252"/>
      <c r="BI25" s="252">
        <f t="shared" si="28"/>
        <v>0</v>
      </c>
      <c r="BJ25" s="252">
        <f t="shared" si="29"/>
        <v>0</v>
      </c>
      <c r="BK25" s="252">
        <f t="shared" si="9"/>
        <v>0</v>
      </c>
      <c r="BM25" s="252">
        <f t="shared" si="10"/>
        <v>0</v>
      </c>
      <c r="BO25" s="252">
        <f t="shared" si="11"/>
        <v>0</v>
      </c>
    </row>
    <row r="26" spans="2:67" ht="20.100000000000001" customHeight="1">
      <c r="B26" s="11">
        <v>18</v>
      </c>
      <c r="C26" s="52" t="str">
        <f>CONCATENATE('2'!C21,'2'!Q21,'2'!D21,'2'!Q21,'2'!E21)</f>
        <v xml:space="preserve">  </v>
      </c>
      <c r="D26" s="51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12">
        <f t="shared" si="0"/>
        <v>0</v>
      </c>
      <c r="Z26" s="12">
        <f t="shared" si="1"/>
        <v>0</v>
      </c>
      <c r="AA26" s="12">
        <f t="shared" si="2"/>
        <v>0</v>
      </c>
      <c r="AB26" s="13">
        <f>ROUNDUP(((40/AA5)*Y26),0)</f>
        <v>0</v>
      </c>
      <c r="AC26" s="14"/>
      <c r="AD26" s="262"/>
      <c r="AE26" s="263"/>
      <c r="AF26" s="252">
        <f t="shared" si="12"/>
        <v>0</v>
      </c>
      <c r="AG26" s="252">
        <f t="shared" si="13"/>
        <v>0</v>
      </c>
      <c r="AH26" s="252">
        <f t="shared" si="14"/>
        <v>0</v>
      </c>
      <c r="AI26" s="252">
        <f t="shared" si="15"/>
        <v>0</v>
      </c>
      <c r="AJ26" s="252">
        <f t="shared" si="16"/>
        <v>0</v>
      </c>
      <c r="AK26" s="252">
        <f t="shared" si="17"/>
        <v>0</v>
      </c>
      <c r="AL26" s="252">
        <f t="shared" si="18"/>
        <v>0</v>
      </c>
      <c r="AM26" s="252">
        <f t="shared" si="19"/>
        <v>0</v>
      </c>
      <c r="AN26" s="252">
        <f t="shared" si="20"/>
        <v>0</v>
      </c>
      <c r="AO26" s="252">
        <f t="shared" si="21"/>
        <v>0</v>
      </c>
      <c r="AP26" s="252">
        <f t="shared" si="22"/>
        <v>0</v>
      </c>
      <c r="AQ26" s="252">
        <f t="shared" si="22"/>
        <v>0</v>
      </c>
      <c r="AR26" s="252">
        <f t="shared" si="3"/>
        <v>0</v>
      </c>
      <c r="AS26" s="252">
        <f t="shared" si="4"/>
        <v>0</v>
      </c>
      <c r="AT26" s="252">
        <f t="shared" si="5"/>
        <v>0</v>
      </c>
      <c r="AU26" s="252">
        <f t="shared" si="6"/>
        <v>0</v>
      </c>
      <c r="AV26" s="252">
        <f t="shared" si="7"/>
        <v>0</v>
      </c>
      <c r="AW26" s="252">
        <f t="shared" si="8"/>
        <v>0</v>
      </c>
      <c r="AX26" s="252"/>
      <c r="AY26" s="252">
        <f t="shared" si="23"/>
        <v>0</v>
      </c>
      <c r="AZ26" s="252">
        <f t="shared" si="24"/>
        <v>0</v>
      </c>
      <c r="BA26" s="252"/>
      <c r="BB26" s="252">
        <f t="shared" si="25"/>
        <v>0</v>
      </c>
      <c r="BC26" s="252"/>
      <c r="BD26" s="252">
        <f t="shared" si="26"/>
        <v>0</v>
      </c>
      <c r="BE26" s="252"/>
      <c r="BF26" s="252"/>
      <c r="BG26" s="252">
        <f t="shared" si="27"/>
        <v>0</v>
      </c>
      <c r="BH26" s="252"/>
      <c r="BI26" s="252">
        <f t="shared" si="28"/>
        <v>0</v>
      </c>
      <c r="BJ26" s="252">
        <f t="shared" si="29"/>
        <v>0</v>
      </c>
      <c r="BK26" s="252">
        <f t="shared" si="9"/>
        <v>0</v>
      </c>
      <c r="BM26" s="252">
        <f t="shared" si="10"/>
        <v>0</v>
      </c>
      <c r="BO26" s="252">
        <f t="shared" si="11"/>
        <v>0</v>
      </c>
    </row>
    <row r="27" spans="2:67" ht="20.100000000000001" customHeight="1">
      <c r="B27" s="11">
        <v>19</v>
      </c>
      <c r="C27" s="52" t="str">
        <f>CONCATENATE('2'!C22,'2'!Q22,'2'!D22,'2'!Q22,'2'!E22)</f>
        <v xml:space="preserve">  </v>
      </c>
      <c r="D27" s="51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12">
        <f t="shared" si="0"/>
        <v>0</v>
      </c>
      <c r="Z27" s="12">
        <f t="shared" si="1"/>
        <v>0</v>
      </c>
      <c r="AA27" s="12">
        <f t="shared" si="2"/>
        <v>0</v>
      </c>
      <c r="AB27" s="13">
        <f>ROUNDUP(((40/AA5)*Y27),0)</f>
        <v>0</v>
      </c>
      <c r="AC27" s="14"/>
      <c r="AD27" s="262"/>
      <c r="AE27" s="263"/>
      <c r="AF27" s="252">
        <f t="shared" si="12"/>
        <v>0</v>
      </c>
      <c r="AG27" s="252">
        <f t="shared" si="13"/>
        <v>0</v>
      </c>
      <c r="AH27" s="252">
        <f t="shared" si="14"/>
        <v>0</v>
      </c>
      <c r="AI27" s="252">
        <f t="shared" si="15"/>
        <v>0</v>
      </c>
      <c r="AJ27" s="252">
        <f t="shared" si="16"/>
        <v>0</v>
      </c>
      <c r="AK27" s="252">
        <f t="shared" si="17"/>
        <v>0</v>
      </c>
      <c r="AL27" s="252">
        <f t="shared" si="18"/>
        <v>0</v>
      </c>
      <c r="AM27" s="252">
        <f t="shared" si="19"/>
        <v>0</v>
      </c>
      <c r="AN27" s="252">
        <f t="shared" si="20"/>
        <v>0</v>
      </c>
      <c r="AO27" s="252">
        <f t="shared" si="21"/>
        <v>0</v>
      </c>
      <c r="AP27" s="252">
        <f t="shared" si="22"/>
        <v>0</v>
      </c>
      <c r="AQ27" s="252">
        <f t="shared" si="22"/>
        <v>0</v>
      </c>
      <c r="AR27" s="252">
        <f t="shared" si="3"/>
        <v>0</v>
      </c>
      <c r="AS27" s="252">
        <f t="shared" si="4"/>
        <v>0</v>
      </c>
      <c r="AT27" s="252">
        <f t="shared" si="5"/>
        <v>0</v>
      </c>
      <c r="AU27" s="252">
        <f t="shared" si="6"/>
        <v>0</v>
      </c>
      <c r="AV27" s="252">
        <f t="shared" si="7"/>
        <v>0</v>
      </c>
      <c r="AW27" s="252">
        <f t="shared" si="8"/>
        <v>0</v>
      </c>
      <c r="AX27" s="252"/>
      <c r="AY27" s="252">
        <f t="shared" si="23"/>
        <v>0</v>
      </c>
      <c r="AZ27" s="252">
        <f t="shared" si="24"/>
        <v>0</v>
      </c>
      <c r="BA27" s="252"/>
      <c r="BB27" s="252">
        <f t="shared" si="25"/>
        <v>0</v>
      </c>
      <c r="BC27" s="252"/>
      <c r="BD27" s="252">
        <f t="shared" si="26"/>
        <v>0</v>
      </c>
      <c r="BE27" s="252"/>
      <c r="BF27" s="252"/>
      <c r="BG27" s="252">
        <f t="shared" si="27"/>
        <v>0</v>
      </c>
      <c r="BH27" s="252"/>
      <c r="BI27" s="252">
        <f t="shared" si="28"/>
        <v>0</v>
      </c>
      <c r="BJ27" s="252">
        <f t="shared" si="29"/>
        <v>0</v>
      </c>
      <c r="BK27" s="252">
        <f t="shared" si="9"/>
        <v>0</v>
      </c>
      <c r="BM27" s="252">
        <f t="shared" si="10"/>
        <v>0</v>
      </c>
      <c r="BO27" s="252">
        <f t="shared" si="11"/>
        <v>0</v>
      </c>
    </row>
    <row r="28" spans="2:67" ht="20.100000000000001" customHeight="1">
      <c r="B28" s="11">
        <v>20</v>
      </c>
      <c r="C28" s="52" t="str">
        <f>CONCATENATE('2'!C23,'2'!Q23,'2'!D23,'2'!Q23,'2'!E23)</f>
        <v xml:space="preserve">  </v>
      </c>
      <c r="D28" s="51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12">
        <f t="shared" si="0"/>
        <v>0</v>
      </c>
      <c r="Z28" s="12">
        <f t="shared" si="1"/>
        <v>0</v>
      </c>
      <c r="AA28" s="12">
        <f t="shared" si="2"/>
        <v>0</v>
      </c>
      <c r="AB28" s="13">
        <f>ROUNDUP(((40/AA5)*Y28),0)</f>
        <v>0</v>
      </c>
      <c r="AC28" s="14"/>
      <c r="AD28" s="262"/>
      <c r="AE28" s="263"/>
      <c r="AF28" s="252">
        <f t="shared" si="12"/>
        <v>0</v>
      </c>
      <c r="AG28" s="252">
        <f t="shared" si="13"/>
        <v>0</v>
      </c>
      <c r="AH28" s="252">
        <f t="shared" si="14"/>
        <v>0</v>
      </c>
      <c r="AI28" s="252">
        <f t="shared" si="15"/>
        <v>0</v>
      </c>
      <c r="AJ28" s="252">
        <f t="shared" si="16"/>
        <v>0</v>
      </c>
      <c r="AK28" s="252">
        <f t="shared" si="17"/>
        <v>0</v>
      </c>
      <c r="AL28" s="252">
        <f t="shared" si="18"/>
        <v>0</v>
      </c>
      <c r="AM28" s="252">
        <f t="shared" si="19"/>
        <v>0</v>
      </c>
      <c r="AN28" s="252">
        <f t="shared" si="20"/>
        <v>0</v>
      </c>
      <c r="AO28" s="252">
        <f t="shared" si="21"/>
        <v>0</v>
      </c>
      <c r="AP28" s="252">
        <f t="shared" si="22"/>
        <v>0</v>
      </c>
      <c r="AQ28" s="252">
        <f t="shared" si="22"/>
        <v>0</v>
      </c>
      <c r="AR28" s="252">
        <f t="shared" si="3"/>
        <v>0</v>
      </c>
      <c r="AS28" s="252">
        <f t="shared" si="4"/>
        <v>0</v>
      </c>
      <c r="AT28" s="252">
        <f t="shared" si="5"/>
        <v>0</v>
      </c>
      <c r="AU28" s="252">
        <f t="shared" si="6"/>
        <v>0</v>
      </c>
      <c r="AV28" s="252">
        <f t="shared" si="7"/>
        <v>0</v>
      </c>
      <c r="AW28" s="252">
        <f t="shared" si="8"/>
        <v>0</v>
      </c>
      <c r="AX28" s="252"/>
      <c r="AY28" s="252">
        <f t="shared" si="23"/>
        <v>0</v>
      </c>
      <c r="AZ28" s="252">
        <f t="shared" si="24"/>
        <v>0</v>
      </c>
      <c r="BA28" s="252"/>
      <c r="BB28" s="252">
        <f t="shared" si="25"/>
        <v>0</v>
      </c>
      <c r="BC28" s="252"/>
      <c r="BD28" s="252">
        <f t="shared" si="26"/>
        <v>0</v>
      </c>
      <c r="BE28" s="252"/>
      <c r="BF28" s="252"/>
      <c r="BG28" s="252">
        <f t="shared" si="27"/>
        <v>0</v>
      </c>
      <c r="BH28" s="252"/>
      <c r="BI28" s="252">
        <f t="shared" si="28"/>
        <v>0</v>
      </c>
      <c r="BJ28" s="252">
        <f t="shared" si="29"/>
        <v>0</v>
      </c>
      <c r="BK28" s="252">
        <f t="shared" si="9"/>
        <v>0</v>
      </c>
      <c r="BM28" s="252">
        <f t="shared" si="10"/>
        <v>0</v>
      </c>
      <c r="BO28" s="252">
        <f t="shared" si="11"/>
        <v>0</v>
      </c>
    </row>
    <row r="29" spans="2:67" ht="20.100000000000001" customHeight="1">
      <c r="B29" s="11">
        <v>21</v>
      </c>
      <c r="C29" s="52" t="str">
        <f>CONCATENATE('2'!C24,'2'!Q24,'2'!D24,'2'!Q24,'2'!E24)</f>
        <v xml:space="preserve">  </v>
      </c>
      <c r="D29" s="51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12">
        <f t="shared" si="0"/>
        <v>0</v>
      </c>
      <c r="Z29" s="12">
        <f t="shared" si="1"/>
        <v>0</v>
      </c>
      <c r="AA29" s="12">
        <f t="shared" si="2"/>
        <v>0</v>
      </c>
      <c r="AB29" s="13">
        <f>ROUNDUP(((40/AA5)*Y29),0)</f>
        <v>0</v>
      </c>
      <c r="AC29" s="14"/>
      <c r="AD29" s="262"/>
      <c r="AE29" s="263"/>
      <c r="AF29" s="252">
        <f t="shared" si="12"/>
        <v>0</v>
      </c>
      <c r="AG29" s="252">
        <f t="shared" si="13"/>
        <v>0</v>
      </c>
      <c r="AH29" s="252">
        <f t="shared" si="14"/>
        <v>0</v>
      </c>
      <c r="AI29" s="252">
        <f t="shared" si="15"/>
        <v>0</v>
      </c>
      <c r="AJ29" s="252">
        <f t="shared" si="16"/>
        <v>0</v>
      </c>
      <c r="AK29" s="252">
        <f t="shared" si="17"/>
        <v>0</v>
      </c>
      <c r="AL29" s="252">
        <f t="shared" si="18"/>
        <v>0</v>
      </c>
      <c r="AM29" s="252">
        <f t="shared" si="19"/>
        <v>0</v>
      </c>
      <c r="AN29" s="252">
        <f t="shared" si="20"/>
        <v>0</v>
      </c>
      <c r="AO29" s="252">
        <f t="shared" si="21"/>
        <v>0</v>
      </c>
      <c r="AP29" s="252">
        <f t="shared" si="22"/>
        <v>0</v>
      </c>
      <c r="AQ29" s="252">
        <f t="shared" si="22"/>
        <v>0</v>
      </c>
      <c r="AR29" s="252">
        <f t="shared" si="3"/>
        <v>0</v>
      </c>
      <c r="AS29" s="252">
        <f t="shared" si="4"/>
        <v>0</v>
      </c>
      <c r="AT29" s="252">
        <f t="shared" si="5"/>
        <v>0</v>
      </c>
      <c r="AU29" s="252">
        <f t="shared" si="6"/>
        <v>0</v>
      </c>
      <c r="AV29" s="252">
        <f t="shared" si="7"/>
        <v>0</v>
      </c>
      <c r="AW29" s="252">
        <f t="shared" si="8"/>
        <v>0</v>
      </c>
      <c r="AX29" s="252"/>
      <c r="AY29" s="252">
        <f t="shared" si="23"/>
        <v>0</v>
      </c>
      <c r="AZ29" s="252">
        <f t="shared" si="24"/>
        <v>0</v>
      </c>
      <c r="BA29" s="252"/>
      <c r="BB29" s="252">
        <f t="shared" si="25"/>
        <v>0</v>
      </c>
      <c r="BC29" s="252"/>
      <c r="BD29" s="252">
        <f t="shared" si="26"/>
        <v>0</v>
      </c>
      <c r="BE29" s="252"/>
      <c r="BF29" s="252"/>
      <c r="BG29" s="252">
        <f t="shared" si="27"/>
        <v>0</v>
      </c>
      <c r="BH29" s="252"/>
      <c r="BI29" s="252">
        <f t="shared" si="28"/>
        <v>0</v>
      </c>
      <c r="BJ29" s="252">
        <f t="shared" si="29"/>
        <v>0</v>
      </c>
      <c r="BK29" s="252">
        <f t="shared" si="9"/>
        <v>0</v>
      </c>
      <c r="BM29" s="252">
        <f t="shared" si="10"/>
        <v>0</v>
      </c>
      <c r="BO29" s="252">
        <f t="shared" si="11"/>
        <v>0</v>
      </c>
    </row>
    <row r="30" spans="2:67" ht="20.100000000000001" customHeight="1">
      <c r="B30" s="11">
        <v>22</v>
      </c>
      <c r="C30" s="52" t="str">
        <f>CONCATENATE('2'!C25,'2'!Q25,'2'!D25,'2'!Q25,'2'!E25)</f>
        <v xml:space="preserve">  </v>
      </c>
      <c r="D30" s="5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12">
        <f t="shared" si="0"/>
        <v>0</v>
      </c>
      <c r="Z30" s="12">
        <f t="shared" si="1"/>
        <v>0</v>
      </c>
      <c r="AA30" s="12">
        <f t="shared" si="2"/>
        <v>0</v>
      </c>
      <c r="AB30" s="13">
        <f>ROUNDUP(((40/AA5)*Y30),0)</f>
        <v>0</v>
      </c>
      <c r="AC30" s="14"/>
      <c r="AD30" s="262"/>
      <c r="AE30" s="263"/>
      <c r="AF30" s="252">
        <f t="shared" si="12"/>
        <v>0</v>
      </c>
      <c r="AG30" s="252">
        <f t="shared" si="13"/>
        <v>0</v>
      </c>
      <c r="AH30" s="252">
        <f t="shared" si="14"/>
        <v>0</v>
      </c>
      <c r="AI30" s="252">
        <f t="shared" si="15"/>
        <v>0</v>
      </c>
      <c r="AJ30" s="252">
        <f t="shared" si="16"/>
        <v>0</v>
      </c>
      <c r="AK30" s="252">
        <f t="shared" si="17"/>
        <v>0</v>
      </c>
      <c r="AL30" s="252">
        <f t="shared" si="18"/>
        <v>0</v>
      </c>
      <c r="AM30" s="252">
        <f t="shared" si="19"/>
        <v>0</v>
      </c>
      <c r="AN30" s="252">
        <f t="shared" si="20"/>
        <v>0</v>
      </c>
      <c r="AO30" s="252">
        <f t="shared" si="21"/>
        <v>0</v>
      </c>
      <c r="AP30" s="252">
        <f t="shared" si="22"/>
        <v>0</v>
      </c>
      <c r="AQ30" s="252">
        <f t="shared" si="22"/>
        <v>0</v>
      </c>
      <c r="AR30" s="252">
        <f t="shared" si="3"/>
        <v>0</v>
      </c>
      <c r="AS30" s="252">
        <f t="shared" si="4"/>
        <v>0</v>
      </c>
      <c r="AT30" s="252">
        <f t="shared" si="5"/>
        <v>0</v>
      </c>
      <c r="AU30" s="252">
        <f t="shared" si="6"/>
        <v>0</v>
      </c>
      <c r="AV30" s="252">
        <f t="shared" si="7"/>
        <v>0</v>
      </c>
      <c r="AW30" s="252">
        <f t="shared" si="8"/>
        <v>0</v>
      </c>
      <c r="AX30" s="252"/>
      <c r="AY30" s="252">
        <f t="shared" si="23"/>
        <v>0</v>
      </c>
      <c r="AZ30" s="252">
        <f t="shared" si="24"/>
        <v>0</v>
      </c>
      <c r="BA30" s="252"/>
      <c r="BB30" s="252">
        <f t="shared" si="25"/>
        <v>0</v>
      </c>
      <c r="BC30" s="252"/>
      <c r="BD30" s="252">
        <f t="shared" si="26"/>
        <v>0</v>
      </c>
      <c r="BE30" s="252"/>
      <c r="BF30" s="252"/>
      <c r="BG30" s="252">
        <f t="shared" si="27"/>
        <v>0</v>
      </c>
      <c r="BH30" s="252"/>
      <c r="BI30" s="252">
        <f t="shared" si="28"/>
        <v>0</v>
      </c>
      <c r="BJ30" s="252">
        <f t="shared" si="29"/>
        <v>0</v>
      </c>
      <c r="BK30" s="252">
        <f t="shared" si="9"/>
        <v>0</v>
      </c>
      <c r="BM30" s="252">
        <f t="shared" si="10"/>
        <v>0</v>
      </c>
      <c r="BO30" s="252">
        <f t="shared" si="11"/>
        <v>0</v>
      </c>
    </row>
    <row r="31" spans="2:67" ht="20.100000000000001" customHeight="1">
      <c r="B31" s="11">
        <v>23</v>
      </c>
      <c r="C31" s="52" t="str">
        <f>CONCATENATE('2'!C26,'2'!Q26,'2'!D26,'2'!Q26,'2'!E26)</f>
        <v xml:space="preserve">  </v>
      </c>
      <c r="D31" s="5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12">
        <f t="shared" si="0"/>
        <v>0</v>
      </c>
      <c r="Z31" s="12">
        <f t="shared" si="1"/>
        <v>0</v>
      </c>
      <c r="AA31" s="12">
        <f t="shared" si="2"/>
        <v>0</v>
      </c>
      <c r="AB31" s="13">
        <f>ROUNDUP(((40/AA5)*Y31),0)</f>
        <v>0</v>
      </c>
      <c r="AC31" s="14"/>
      <c r="AD31" s="262"/>
      <c r="AE31" s="263"/>
      <c r="AF31" s="252">
        <f t="shared" si="12"/>
        <v>0</v>
      </c>
      <c r="AG31" s="252">
        <f t="shared" si="13"/>
        <v>0</v>
      </c>
      <c r="AH31" s="252">
        <f t="shared" si="14"/>
        <v>0</v>
      </c>
      <c r="AI31" s="252">
        <f t="shared" si="15"/>
        <v>0</v>
      </c>
      <c r="AJ31" s="252">
        <f t="shared" si="16"/>
        <v>0</v>
      </c>
      <c r="AK31" s="252">
        <f t="shared" si="17"/>
        <v>0</v>
      </c>
      <c r="AL31" s="252">
        <f t="shared" si="18"/>
        <v>0</v>
      </c>
      <c r="AM31" s="252">
        <f t="shared" si="19"/>
        <v>0</v>
      </c>
      <c r="AN31" s="252">
        <f t="shared" si="20"/>
        <v>0</v>
      </c>
      <c r="AO31" s="252">
        <f t="shared" si="21"/>
        <v>0</v>
      </c>
      <c r="AP31" s="252">
        <f t="shared" si="22"/>
        <v>0</v>
      </c>
      <c r="AQ31" s="252">
        <f t="shared" si="22"/>
        <v>0</v>
      </c>
      <c r="AR31" s="252">
        <f t="shared" si="3"/>
        <v>0</v>
      </c>
      <c r="AS31" s="252">
        <f t="shared" si="4"/>
        <v>0</v>
      </c>
      <c r="AT31" s="252">
        <f t="shared" si="5"/>
        <v>0</v>
      </c>
      <c r="AU31" s="252">
        <f t="shared" si="6"/>
        <v>0</v>
      </c>
      <c r="AV31" s="252">
        <f t="shared" si="7"/>
        <v>0</v>
      </c>
      <c r="AW31" s="252">
        <f t="shared" si="8"/>
        <v>0</v>
      </c>
      <c r="AX31" s="252"/>
      <c r="AY31" s="252">
        <f t="shared" si="23"/>
        <v>0</v>
      </c>
      <c r="AZ31" s="252">
        <f t="shared" si="24"/>
        <v>0</v>
      </c>
      <c r="BA31" s="252"/>
      <c r="BB31" s="252">
        <f t="shared" si="25"/>
        <v>0</v>
      </c>
      <c r="BC31" s="252"/>
      <c r="BD31" s="252">
        <f t="shared" si="26"/>
        <v>0</v>
      </c>
      <c r="BE31" s="252"/>
      <c r="BF31" s="252"/>
      <c r="BG31" s="252">
        <f t="shared" si="27"/>
        <v>0</v>
      </c>
      <c r="BH31" s="252"/>
      <c r="BI31" s="252">
        <f t="shared" si="28"/>
        <v>0</v>
      </c>
      <c r="BJ31" s="252">
        <f t="shared" si="29"/>
        <v>0</v>
      </c>
      <c r="BK31" s="252">
        <f t="shared" si="9"/>
        <v>0</v>
      </c>
      <c r="BM31" s="252">
        <f t="shared" si="10"/>
        <v>0</v>
      </c>
      <c r="BO31" s="252">
        <f t="shared" si="11"/>
        <v>0</v>
      </c>
    </row>
    <row r="32" spans="2:67" ht="20.100000000000001" customHeight="1">
      <c r="B32" s="11">
        <v>24</v>
      </c>
      <c r="C32" s="52" t="str">
        <f>CONCATENATE('2'!C27,'2'!Q27,'2'!D27,'2'!Q27,'2'!E27)</f>
        <v xml:space="preserve">  </v>
      </c>
      <c r="D32" s="5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12">
        <f t="shared" si="0"/>
        <v>0</v>
      </c>
      <c r="Z32" s="12">
        <f t="shared" si="1"/>
        <v>0</v>
      </c>
      <c r="AA32" s="12">
        <f t="shared" si="2"/>
        <v>0</v>
      </c>
      <c r="AB32" s="13">
        <f>ROUNDUP(((40/AA5)*Y32),0)</f>
        <v>0</v>
      </c>
      <c r="AC32" s="14"/>
      <c r="AD32" s="262"/>
      <c r="AE32" s="263"/>
      <c r="AF32" s="252">
        <f t="shared" si="12"/>
        <v>0</v>
      </c>
      <c r="AG32" s="252">
        <f t="shared" si="13"/>
        <v>0</v>
      </c>
      <c r="AH32" s="252">
        <f t="shared" si="14"/>
        <v>0</v>
      </c>
      <c r="AI32" s="252">
        <f t="shared" si="15"/>
        <v>0</v>
      </c>
      <c r="AJ32" s="252">
        <f t="shared" si="16"/>
        <v>0</v>
      </c>
      <c r="AK32" s="252">
        <f t="shared" si="17"/>
        <v>0</v>
      </c>
      <c r="AL32" s="252">
        <f t="shared" si="18"/>
        <v>0</v>
      </c>
      <c r="AM32" s="252">
        <f t="shared" si="19"/>
        <v>0</v>
      </c>
      <c r="AN32" s="252">
        <f t="shared" si="20"/>
        <v>0</v>
      </c>
      <c r="AO32" s="252">
        <f t="shared" si="21"/>
        <v>0</v>
      </c>
      <c r="AP32" s="252">
        <f t="shared" si="22"/>
        <v>0</v>
      </c>
      <c r="AQ32" s="252">
        <f t="shared" si="22"/>
        <v>0</v>
      </c>
      <c r="AR32" s="252">
        <f t="shared" si="3"/>
        <v>0</v>
      </c>
      <c r="AS32" s="252">
        <f t="shared" si="4"/>
        <v>0</v>
      </c>
      <c r="AT32" s="252">
        <f t="shared" si="5"/>
        <v>0</v>
      </c>
      <c r="AU32" s="252">
        <f t="shared" si="6"/>
        <v>0</v>
      </c>
      <c r="AV32" s="252">
        <f t="shared" si="7"/>
        <v>0</v>
      </c>
      <c r="AW32" s="252">
        <f t="shared" si="8"/>
        <v>0</v>
      </c>
      <c r="AX32" s="252"/>
      <c r="AY32" s="252">
        <f t="shared" si="23"/>
        <v>0</v>
      </c>
      <c r="AZ32" s="252">
        <f t="shared" si="24"/>
        <v>0</v>
      </c>
      <c r="BA32" s="252"/>
      <c r="BB32" s="252">
        <f t="shared" si="25"/>
        <v>0</v>
      </c>
      <c r="BC32" s="252"/>
      <c r="BD32" s="252">
        <f t="shared" si="26"/>
        <v>0</v>
      </c>
      <c r="BE32" s="252"/>
      <c r="BF32" s="252"/>
      <c r="BG32" s="252">
        <f t="shared" si="27"/>
        <v>0</v>
      </c>
      <c r="BH32" s="252"/>
      <c r="BI32" s="252">
        <f t="shared" si="28"/>
        <v>0</v>
      </c>
      <c r="BJ32" s="252">
        <f t="shared" si="29"/>
        <v>0</v>
      </c>
      <c r="BK32" s="252">
        <f t="shared" si="9"/>
        <v>0</v>
      </c>
      <c r="BM32" s="252">
        <f t="shared" si="10"/>
        <v>0</v>
      </c>
      <c r="BO32" s="252">
        <f t="shared" si="11"/>
        <v>0</v>
      </c>
    </row>
    <row r="33" spans="2:67" ht="20.100000000000001" customHeight="1">
      <c r="B33" s="11">
        <v>25</v>
      </c>
      <c r="C33" s="52" t="str">
        <f>CONCATENATE('2'!C28,'2'!Q28,'2'!D28,'2'!Q28,'2'!E28)</f>
        <v xml:space="preserve">  </v>
      </c>
      <c r="D33" s="51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12">
        <f t="shared" si="0"/>
        <v>0</v>
      </c>
      <c r="Z33" s="12">
        <f t="shared" si="1"/>
        <v>0</v>
      </c>
      <c r="AA33" s="12">
        <f t="shared" si="2"/>
        <v>0</v>
      </c>
      <c r="AB33" s="13">
        <f>ROUNDUP(((40/AA5)*Y33),0)</f>
        <v>0</v>
      </c>
      <c r="AC33" s="14"/>
      <c r="AD33" s="262"/>
      <c r="AE33" s="263"/>
      <c r="AF33" s="252">
        <f t="shared" si="12"/>
        <v>0</v>
      </c>
      <c r="AG33" s="252">
        <f t="shared" si="13"/>
        <v>0</v>
      </c>
      <c r="AH33" s="252">
        <f t="shared" si="14"/>
        <v>0</v>
      </c>
      <c r="AI33" s="252">
        <f t="shared" si="15"/>
        <v>0</v>
      </c>
      <c r="AJ33" s="252">
        <f t="shared" si="16"/>
        <v>0</v>
      </c>
      <c r="AK33" s="252">
        <f t="shared" si="17"/>
        <v>0</v>
      </c>
      <c r="AL33" s="252">
        <f t="shared" si="18"/>
        <v>0</v>
      </c>
      <c r="AM33" s="252">
        <f t="shared" si="19"/>
        <v>0</v>
      </c>
      <c r="AN33" s="252">
        <f t="shared" si="20"/>
        <v>0</v>
      </c>
      <c r="AO33" s="252">
        <f t="shared" si="21"/>
        <v>0</v>
      </c>
      <c r="AP33" s="252">
        <f t="shared" si="22"/>
        <v>0</v>
      </c>
      <c r="AQ33" s="252">
        <f t="shared" si="22"/>
        <v>0</v>
      </c>
      <c r="AR33" s="252">
        <f t="shared" si="3"/>
        <v>0</v>
      </c>
      <c r="AS33" s="252">
        <f t="shared" si="4"/>
        <v>0</v>
      </c>
      <c r="AT33" s="252">
        <f t="shared" si="5"/>
        <v>0</v>
      </c>
      <c r="AU33" s="252">
        <f t="shared" si="6"/>
        <v>0</v>
      </c>
      <c r="AV33" s="252">
        <f t="shared" si="7"/>
        <v>0</v>
      </c>
      <c r="AW33" s="252">
        <f t="shared" si="8"/>
        <v>0</v>
      </c>
      <c r="AX33" s="252"/>
      <c r="AY33" s="252">
        <f t="shared" si="23"/>
        <v>0</v>
      </c>
      <c r="AZ33" s="252">
        <f t="shared" si="24"/>
        <v>0</v>
      </c>
      <c r="BA33" s="252"/>
      <c r="BB33" s="252">
        <f t="shared" si="25"/>
        <v>0</v>
      </c>
      <c r="BC33" s="252"/>
      <c r="BD33" s="252">
        <f t="shared" si="26"/>
        <v>0</v>
      </c>
      <c r="BE33" s="252"/>
      <c r="BF33" s="252"/>
      <c r="BG33" s="252">
        <f t="shared" si="27"/>
        <v>0</v>
      </c>
      <c r="BH33" s="252"/>
      <c r="BI33" s="252">
        <f t="shared" si="28"/>
        <v>0</v>
      </c>
      <c r="BJ33" s="252">
        <f t="shared" si="29"/>
        <v>0</v>
      </c>
      <c r="BK33" s="252">
        <f t="shared" si="9"/>
        <v>0</v>
      </c>
      <c r="BM33" s="252">
        <f t="shared" si="10"/>
        <v>0</v>
      </c>
      <c r="BO33" s="252">
        <f t="shared" si="11"/>
        <v>0</v>
      </c>
    </row>
    <row r="34" spans="2:67" ht="20.100000000000001" customHeight="1">
      <c r="B34" s="11">
        <v>26</v>
      </c>
      <c r="C34" s="52" t="str">
        <f>CONCATENATE('2'!C29,'2'!Q29,'2'!D29,'2'!Q29,'2'!E29)</f>
        <v xml:space="preserve">  </v>
      </c>
      <c r="D34" s="51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12">
        <f t="shared" si="0"/>
        <v>0</v>
      </c>
      <c r="Z34" s="12">
        <f t="shared" si="1"/>
        <v>0</v>
      </c>
      <c r="AA34" s="12">
        <f t="shared" si="2"/>
        <v>0</v>
      </c>
      <c r="AB34" s="13">
        <f>ROUNDUP(((40/AA5)*Y34),0)</f>
        <v>0</v>
      </c>
      <c r="AC34" s="14"/>
      <c r="AD34" s="262"/>
      <c r="AE34" s="263"/>
      <c r="AF34" s="252">
        <f t="shared" si="12"/>
        <v>0</v>
      </c>
      <c r="AG34" s="252">
        <f t="shared" si="13"/>
        <v>0</v>
      </c>
      <c r="AH34" s="252">
        <f t="shared" si="14"/>
        <v>0</v>
      </c>
      <c r="AI34" s="252">
        <f t="shared" si="15"/>
        <v>0</v>
      </c>
      <c r="AJ34" s="252">
        <f t="shared" si="16"/>
        <v>0</v>
      </c>
      <c r="AK34" s="252">
        <f t="shared" si="17"/>
        <v>0</v>
      </c>
      <c r="AL34" s="252">
        <f t="shared" si="18"/>
        <v>0</v>
      </c>
      <c r="AM34" s="252">
        <f t="shared" si="19"/>
        <v>0</v>
      </c>
      <c r="AN34" s="252">
        <f t="shared" si="20"/>
        <v>0</v>
      </c>
      <c r="AO34" s="252">
        <f t="shared" si="21"/>
        <v>0</v>
      </c>
      <c r="AP34" s="252">
        <f t="shared" si="22"/>
        <v>0</v>
      </c>
      <c r="AQ34" s="252">
        <f t="shared" si="22"/>
        <v>0</v>
      </c>
      <c r="AR34" s="252">
        <f t="shared" si="3"/>
        <v>0</v>
      </c>
      <c r="AS34" s="252">
        <f t="shared" si="4"/>
        <v>0</v>
      </c>
      <c r="AT34" s="252">
        <f t="shared" si="5"/>
        <v>0</v>
      </c>
      <c r="AU34" s="252">
        <f t="shared" si="6"/>
        <v>0</v>
      </c>
      <c r="AV34" s="252">
        <f t="shared" si="7"/>
        <v>0</v>
      </c>
      <c r="AW34" s="252">
        <f t="shared" si="8"/>
        <v>0</v>
      </c>
      <c r="AX34" s="252"/>
      <c r="AY34" s="252">
        <f t="shared" si="23"/>
        <v>0</v>
      </c>
      <c r="AZ34" s="252">
        <f t="shared" si="24"/>
        <v>0</v>
      </c>
      <c r="BA34" s="252"/>
      <c r="BB34" s="252">
        <f t="shared" si="25"/>
        <v>0</v>
      </c>
      <c r="BC34" s="252"/>
      <c r="BD34" s="252">
        <f t="shared" si="26"/>
        <v>0</v>
      </c>
      <c r="BE34" s="252"/>
      <c r="BF34" s="252"/>
      <c r="BG34" s="252">
        <f t="shared" si="27"/>
        <v>0</v>
      </c>
      <c r="BH34" s="252"/>
      <c r="BI34" s="252">
        <f t="shared" si="28"/>
        <v>0</v>
      </c>
      <c r="BJ34" s="252">
        <f t="shared" si="29"/>
        <v>0</v>
      </c>
      <c r="BK34" s="252">
        <f t="shared" si="9"/>
        <v>0</v>
      </c>
      <c r="BM34" s="252">
        <f t="shared" si="10"/>
        <v>0</v>
      </c>
      <c r="BO34" s="252">
        <f t="shared" si="11"/>
        <v>0</v>
      </c>
    </row>
    <row r="35" spans="2:67" ht="20.100000000000001" customHeight="1">
      <c r="B35" s="11">
        <v>27</v>
      </c>
      <c r="C35" s="52" t="str">
        <f>CONCATENATE('2'!C30,'2'!Q30,'2'!D30,'2'!Q30,'2'!E30)</f>
        <v xml:space="preserve">  </v>
      </c>
      <c r="D35" s="51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12">
        <f t="shared" si="0"/>
        <v>0</v>
      </c>
      <c r="Z35" s="12">
        <f t="shared" si="1"/>
        <v>0</v>
      </c>
      <c r="AA35" s="12">
        <f t="shared" si="2"/>
        <v>0</v>
      </c>
      <c r="AB35" s="13">
        <f>ROUNDUP(((40/AA5)*Y35),0)</f>
        <v>0</v>
      </c>
      <c r="AC35" s="14"/>
      <c r="AD35" s="262"/>
      <c r="AE35" s="263"/>
      <c r="AF35" s="252">
        <f t="shared" si="12"/>
        <v>0</v>
      </c>
      <c r="AG35" s="252">
        <f t="shared" si="13"/>
        <v>0</v>
      </c>
      <c r="AH35" s="252">
        <f t="shared" si="14"/>
        <v>0</v>
      </c>
      <c r="AI35" s="252">
        <f t="shared" si="15"/>
        <v>0</v>
      </c>
      <c r="AJ35" s="252">
        <f t="shared" si="16"/>
        <v>0</v>
      </c>
      <c r="AK35" s="252">
        <f t="shared" si="17"/>
        <v>0</v>
      </c>
      <c r="AL35" s="252">
        <f t="shared" si="18"/>
        <v>0</v>
      </c>
      <c r="AM35" s="252">
        <f t="shared" si="19"/>
        <v>0</v>
      </c>
      <c r="AN35" s="252">
        <f t="shared" si="20"/>
        <v>0</v>
      </c>
      <c r="AO35" s="252">
        <f t="shared" si="21"/>
        <v>0</v>
      </c>
      <c r="AP35" s="252">
        <f t="shared" si="22"/>
        <v>0</v>
      </c>
      <c r="AQ35" s="252">
        <f t="shared" si="22"/>
        <v>0</v>
      </c>
      <c r="AR35" s="252">
        <f t="shared" si="3"/>
        <v>0</v>
      </c>
      <c r="AS35" s="252">
        <f t="shared" si="4"/>
        <v>0</v>
      </c>
      <c r="AT35" s="252">
        <f t="shared" si="5"/>
        <v>0</v>
      </c>
      <c r="AU35" s="252">
        <f t="shared" si="6"/>
        <v>0</v>
      </c>
      <c r="AV35" s="252">
        <f t="shared" si="7"/>
        <v>0</v>
      </c>
      <c r="AW35" s="252">
        <f t="shared" si="8"/>
        <v>0</v>
      </c>
      <c r="AX35" s="252"/>
      <c r="AY35" s="252">
        <f t="shared" si="23"/>
        <v>0</v>
      </c>
      <c r="AZ35" s="252">
        <f t="shared" si="24"/>
        <v>0</v>
      </c>
      <c r="BA35" s="252"/>
      <c r="BB35" s="252">
        <f t="shared" si="25"/>
        <v>0</v>
      </c>
      <c r="BC35" s="252"/>
      <c r="BD35" s="252">
        <f t="shared" si="26"/>
        <v>0</v>
      </c>
      <c r="BE35" s="252"/>
      <c r="BF35" s="252"/>
      <c r="BG35" s="252">
        <f t="shared" si="27"/>
        <v>0</v>
      </c>
      <c r="BH35" s="252"/>
      <c r="BI35" s="252">
        <f t="shared" si="28"/>
        <v>0</v>
      </c>
      <c r="BJ35" s="252">
        <f t="shared" si="29"/>
        <v>0</v>
      </c>
      <c r="BK35" s="252">
        <f t="shared" si="9"/>
        <v>0</v>
      </c>
      <c r="BM35" s="252">
        <f t="shared" si="10"/>
        <v>0</v>
      </c>
      <c r="BO35" s="252">
        <f t="shared" si="11"/>
        <v>0</v>
      </c>
    </row>
    <row r="36" spans="2:67" ht="20.100000000000001" customHeight="1">
      <c r="B36" s="11">
        <v>28</v>
      </c>
      <c r="C36" s="52" t="str">
        <f>CONCATENATE('2'!C31,'2'!Q31,'2'!D31,'2'!Q31,'2'!E31)</f>
        <v xml:space="preserve">  </v>
      </c>
      <c r="D36" s="51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12">
        <f t="shared" si="0"/>
        <v>0</v>
      </c>
      <c r="Z36" s="12">
        <f t="shared" si="1"/>
        <v>0</v>
      </c>
      <c r="AA36" s="12">
        <f t="shared" si="2"/>
        <v>0</v>
      </c>
      <c r="AB36" s="13">
        <f>ROUNDUP(((40/AA5)*Y36),0)</f>
        <v>0</v>
      </c>
      <c r="AC36" s="14"/>
      <c r="AD36" s="262"/>
      <c r="AE36" s="263"/>
      <c r="AF36" s="252">
        <f t="shared" si="12"/>
        <v>0</v>
      </c>
      <c r="AG36" s="252">
        <f t="shared" si="13"/>
        <v>0</v>
      </c>
      <c r="AH36" s="252">
        <f t="shared" si="14"/>
        <v>0</v>
      </c>
      <c r="AI36" s="252">
        <f t="shared" si="15"/>
        <v>0</v>
      </c>
      <c r="AJ36" s="252">
        <f t="shared" si="16"/>
        <v>0</v>
      </c>
      <c r="AK36" s="252">
        <f t="shared" si="17"/>
        <v>0</v>
      </c>
      <c r="AL36" s="252">
        <f t="shared" si="18"/>
        <v>0</v>
      </c>
      <c r="AM36" s="252">
        <f t="shared" si="19"/>
        <v>0</v>
      </c>
      <c r="AN36" s="252">
        <f t="shared" si="20"/>
        <v>0</v>
      </c>
      <c r="AO36" s="252">
        <f t="shared" si="21"/>
        <v>0</v>
      </c>
      <c r="AP36" s="252">
        <f t="shared" si="22"/>
        <v>0</v>
      </c>
      <c r="AQ36" s="252">
        <f t="shared" si="22"/>
        <v>0</v>
      </c>
      <c r="AR36" s="252">
        <f t="shared" si="3"/>
        <v>0</v>
      </c>
      <c r="AS36" s="252">
        <f t="shared" si="4"/>
        <v>0</v>
      </c>
      <c r="AT36" s="252">
        <f t="shared" si="5"/>
        <v>0</v>
      </c>
      <c r="AU36" s="252">
        <f t="shared" si="6"/>
        <v>0</v>
      </c>
      <c r="AV36" s="252">
        <f t="shared" si="7"/>
        <v>0</v>
      </c>
      <c r="AW36" s="252">
        <f t="shared" si="8"/>
        <v>0</v>
      </c>
      <c r="AX36" s="252"/>
      <c r="AY36" s="252">
        <f t="shared" si="23"/>
        <v>0</v>
      </c>
      <c r="AZ36" s="252">
        <f t="shared" si="24"/>
        <v>0</v>
      </c>
      <c r="BA36" s="252"/>
      <c r="BB36" s="252">
        <f t="shared" si="25"/>
        <v>0</v>
      </c>
      <c r="BC36" s="252"/>
      <c r="BD36" s="252">
        <f t="shared" si="26"/>
        <v>0</v>
      </c>
      <c r="BE36" s="252"/>
      <c r="BF36" s="252"/>
      <c r="BG36" s="252">
        <f t="shared" si="27"/>
        <v>0</v>
      </c>
      <c r="BH36" s="252"/>
      <c r="BI36" s="252">
        <f t="shared" si="28"/>
        <v>0</v>
      </c>
      <c r="BJ36" s="252">
        <f t="shared" si="29"/>
        <v>0</v>
      </c>
      <c r="BK36" s="252">
        <f t="shared" si="9"/>
        <v>0</v>
      </c>
      <c r="BM36" s="252">
        <f t="shared" si="10"/>
        <v>0</v>
      </c>
      <c r="BO36" s="252">
        <f t="shared" si="11"/>
        <v>0</v>
      </c>
    </row>
    <row r="37" spans="2:67" ht="20.100000000000001" customHeight="1">
      <c r="B37" s="11">
        <v>29</v>
      </c>
      <c r="C37" s="52" t="str">
        <f>CONCATENATE('2'!C32,'2'!Q32,'2'!D32,'2'!Q32,'2'!E32)</f>
        <v xml:space="preserve">  </v>
      </c>
      <c r="D37" s="51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12">
        <f t="shared" si="0"/>
        <v>0</v>
      </c>
      <c r="Z37" s="12">
        <f t="shared" si="1"/>
        <v>0</v>
      </c>
      <c r="AA37" s="12">
        <f t="shared" si="2"/>
        <v>0</v>
      </c>
      <c r="AB37" s="13">
        <f>ROUNDUP(((40/AA5)*Y37),0)</f>
        <v>0</v>
      </c>
      <c r="AC37" s="14"/>
      <c r="AD37" s="262"/>
      <c r="AE37" s="263"/>
      <c r="AF37" s="252">
        <f t="shared" si="12"/>
        <v>0</v>
      </c>
      <c r="AG37" s="252">
        <f t="shared" si="13"/>
        <v>0</v>
      </c>
      <c r="AH37" s="252">
        <f t="shared" si="14"/>
        <v>0</v>
      </c>
      <c r="AI37" s="252">
        <f t="shared" si="15"/>
        <v>0</v>
      </c>
      <c r="AJ37" s="252">
        <f t="shared" si="16"/>
        <v>0</v>
      </c>
      <c r="AK37" s="252">
        <f t="shared" si="17"/>
        <v>0</v>
      </c>
      <c r="AL37" s="252">
        <f t="shared" si="18"/>
        <v>0</v>
      </c>
      <c r="AM37" s="252">
        <f t="shared" si="19"/>
        <v>0</v>
      </c>
      <c r="AN37" s="252">
        <f t="shared" si="20"/>
        <v>0</v>
      </c>
      <c r="AO37" s="252">
        <f t="shared" si="21"/>
        <v>0</v>
      </c>
      <c r="AP37" s="252">
        <f t="shared" si="22"/>
        <v>0</v>
      </c>
      <c r="AQ37" s="252">
        <f t="shared" si="22"/>
        <v>0</v>
      </c>
      <c r="AR37" s="252">
        <f t="shared" si="3"/>
        <v>0</v>
      </c>
      <c r="AS37" s="252">
        <f t="shared" si="4"/>
        <v>0</v>
      </c>
      <c r="AT37" s="252">
        <f t="shared" si="5"/>
        <v>0</v>
      </c>
      <c r="AU37" s="252">
        <f t="shared" si="6"/>
        <v>0</v>
      </c>
      <c r="AV37" s="252">
        <f t="shared" si="7"/>
        <v>0</v>
      </c>
      <c r="AW37" s="252">
        <f t="shared" si="8"/>
        <v>0</v>
      </c>
      <c r="AX37" s="252"/>
      <c r="AY37" s="252">
        <f t="shared" si="23"/>
        <v>0</v>
      </c>
      <c r="AZ37" s="252">
        <f t="shared" si="24"/>
        <v>0</v>
      </c>
      <c r="BA37" s="252"/>
      <c r="BB37" s="252">
        <f t="shared" si="25"/>
        <v>0</v>
      </c>
      <c r="BC37" s="252"/>
      <c r="BD37" s="252">
        <f t="shared" si="26"/>
        <v>0</v>
      </c>
      <c r="BE37" s="252"/>
      <c r="BF37" s="252"/>
      <c r="BG37" s="252">
        <f t="shared" si="27"/>
        <v>0</v>
      </c>
      <c r="BH37" s="252"/>
      <c r="BI37" s="252">
        <f t="shared" si="28"/>
        <v>0</v>
      </c>
      <c r="BJ37" s="252">
        <f t="shared" si="29"/>
        <v>0</v>
      </c>
      <c r="BK37" s="252">
        <f t="shared" si="9"/>
        <v>0</v>
      </c>
      <c r="BM37" s="252">
        <f t="shared" si="10"/>
        <v>0</v>
      </c>
      <c r="BO37" s="252">
        <f t="shared" si="11"/>
        <v>0</v>
      </c>
    </row>
    <row r="38" spans="2:67" ht="20.100000000000001" customHeight="1">
      <c r="B38" s="11">
        <v>30</v>
      </c>
      <c r="C38" s="52" t="str">
        <f>CONCATENATE('2'!C33,'2'!Q33,'2'!D33,'2'!Q33,'2'!E33)</f>
        <v xml:space="preserve">  </v>
      </c>
      <c r="D38" s="51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12">
        <f t="shared" si="0"/>
        <v>0</v>
      </c>
      <c r="Z38" s="12">
        <f t="shared" si="1"/>
        <v>0</v>
      </c>
      <c r="AA38" s="12">
        <f t="shared" si="2"/>
        <v>0</v>
      </c>
      <c r="AB38" s="13">
        <f>ROUNDUP(((40/AA5)*Y38),0)</f>
        <v>0</v>
      </c>
      <c r="AC38" s="14"/>
      <c r="AD38" s="262"/>
      <c r="AE38" s="263"/>
      <c r="AF38" s="252">
        <f t="shared" si="12"/>
        <v>0</v>
      </c>
      <c r="AG38" s="252">
        <f t="shared" si="13"/>
        <v>0</v>
      </c>
      <c r="AH38" s="252">
        <f t="shared" si="14"/>
        <v>0</v>
      </c>
      <c r="AI38" s="252">
        <f t="shared" si="15"/>
        <v>0</v>
      </c>
      <c r="AJ38" s="252">
        <f t="shared" si="16"/>
        <v>0</v>
      </c>
      <c r="AK38" s="252">
        <f t="shared" si="17"/>
        <v>0</v>
      </c>
      <c r="AL38" s="252">
        <f t="shared" si="18"/>
        <v>0</v>
      </c>
      <c r="AM38" s="252">
        <f t="shared" si="19"/>
        <v>0</v>
      </c>
      <c r="AN38" s="252">
        <f t="shared" si="20"/>
        <v>0</v>
      </c>
      <c r="AO38" s="252">
        <f t="shared" si="21"/>
        <v>0</v>
      </c>
      <c r="AP38" s="252">
        <f t="shared" si="22"/>
        <v>0</v>
      </c>
      <c r="AQ38" s="252">
        <f t="shared" si="22"/>
        <v>0</v>
      </c>
      <c r="AR38" s="252">
        <f t="shared" si="3"/>
        <v>0</v>
      </c>
      <c r="AS38" s="252">
        <f t="shared" si="4"/>
        <v>0</v>
      </c>
      <c r="AT38" s="252">
        <f t="shared" si="5"/>
        <v>0</v>
      </c>
      <c r="AU38" s="252">
        <f t="shared" si="6"/>
        <v>0</v>
      </c>
      <c r="AV38" s="252">
        <f t="shared" si="7"/>
        <v>0</v>
      </c>
      <c r="AW38" s="252">
        <f t="shared" si="8"/>
        <v>0</v>
      </c>
      <c r="AX38" s="252"/>
      <c r="AY38" s="252">
        <f t="shared" si="23"/>
        <v>0</v>
      </c>
      <c r="AZ38" s="252">
        <f t="shared" si="24"/>
        <v>0</v>
      </c>
      <c r="BA38" s="252"/>
      <c r="BB38" s="252">
        <f t="shared" si="25"/>
        <v>0</v>
      </c>
      <c r="BC38" s="252"/>
      <c r="BD38" s="252">
        <f t="shared" si="26"/>
        <v>0</v>
      </c>
      <c r="BE38" s="252"/>
      <c r="BF38" s="252"/>
      <c r="BG38" s="252">
        <f t="shared" si="27"/>
        <v>0</v>
      </c>
      <c r="BH38" s="252"/>
      <c r="BI38" s="252">
        <f t="shared" si="28"/>
        <v>0</v>
      </c>
      <c r="BJ38" s="252">
        <f t="shared" si="29"/>
        <v>0</v>
      </c>
      <c r="BK38" s="252">
        <f t="shared" si="9"/>
        <v>0</v>
      </c>
      <c r="BM38" s="252">
        <f t="shared" si="10"/>
        <v>0</v>
      </c>
      <c r="BO38" s="252">
        <f t="shared" si="11"/>
        <v>0</v>
      </c>
    </row>
    <row r="39" spans="2:67" ht="20.100000000000001" customHeight="1">
      <c r="B39" s="11">
        <v>31</v>
      </c>
      <c r="C39" s="52" t="str">
        <f>CONCATENATE('2'!C34,'2'!Q34,'2'!D34,'2'!Q34,'2'!E34)</f>
        <v xml:space="preserve">  </v>
      </c>
      <c r="D39" s="51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12">
        <f t="shared" si="0"/>
        <v>0</v>
      </c>
      <c r="Z39" s="12">
        <f t="shared" si="1"/>
        <v>0</v>
      </c>
      <c r="AA39" s="12">
        <f t="shared" si="2"/>
        <v>0</v>
      </c>
      <c r="AB39" s="13">
        <f>ROUNDUP(((40/AA5)*Y39),0)</f>
        <v>0</v>
      </c>
      <c r="AC39" s="14"/>
      <c r="AD39" s="262"/>
      <c r="AE39" s="263"/>
      <c r="AF39" s="252">
        <f t="shared" si="12"/>
        <v>0</v>
      </c>
      <c r="AG39" s="252">
        <f t="shared" si="13"/>
        <v>0</v>
      </c>
      <c r="AH39" s="252">
        <f t="shared" si="14"/>
        <v>0</v>
      </c>
      <c r="AI39" s="252">
        <f t="shared" si="15"/>
        <v>0</v>
      </c>
      <c r="AJ39" s="252">
        <f t="shared" si="16"/>
        <v>0</v>
      </c>
      <c r="AK39" s="252">
        <f t="shared" si="17"/>
        <v>0</v>
      </c>
      <c r="AL39" s="252">
        <f t="shared" si="18"/>
        <v>0</v>
      </c>
      <c r="AM39" s="252">
        <f t="shared" si="19"/>
        <v>0</v>
      </c>
      <c r="AN39" s="252">
        <f t="shared" si="20"/>
        <v>0</v>
      </c>
      <c r="AO39" s="252">
        <f t="shared" si="21"/>
        <v>0</v>
      </c>
      <c r="AP39" s="252">
        <f t="shared" si="22"/>
        <v>0</v>
      </c>
      <c r="AQ39" s="252">
        <f t="shared" si="22"/>
        <v>0</v>
      </c>
      <c r="AR39" s="252">
        <f t="shared" si="3"/>
        <v>0</v>
      </c>
      <c r="AS39" s="252">
        <f t="shared" si="4"/>
        <v>0</v>
      </c>
      <c r="AT39" s="252">
        <f t="shared" si="5"/>
        <v>0</v>
      </c>
      <c r="AU39" s="252">
        <f t="shared" si="6"/>
        <v>0</v>
      </c>
      <c r="AV39" s="252">
        <f t="shared" si="7"/>
        <v>0</v>
      </c>
      <c r="AW39" s="252">
        <f t="shared" si="8"/>
        <v>0</v>
      </c>
      <c r="AX39" s="252"/>
      <c r="AY39" s="252">
        <f t="shared" si="23"/>
        <v>0</v>
      </c>
      <c r="AZ39" s="252">
        <f t="shared" si="24"/>
        <v>0</v>
      </c>
      <c r="BA39" s="252"/>
      <c r="BB39" s="252">
        <f t="shared" si="25"/>
        <v>0</v>
      </c>
      <c r="BC39" s="252"/>
      <c r="BD39" s="252">
        <f t="shared" si="26"/>
        <v>0</v>
      </c>
      <c r="BE39" s="252"/>
      <c r="BF39" s="252"/>
      <c r="BG39" s="252">
        <f t="shared" si="27"/>
        <v>0</v>
      </c>
      <c r="BH39" s="252"/>
      <c r="BI39" s="252">
        <f t="shared" si="28"/>
        <v>0</v>
      </c>
      <c r="BJ39" s="252">
        <f t="shared" si="29"/>
        <v>0</v>
      </c>
      <c r="BK39" s="252">
        <f t="shared" si="9"/>
        <v>0</v>
      </c>
      <c r="BM39" s="252">
        <f t="shared" si="10"/>
        <v>0</v>
      </c>
      <c r="BO39" s="252">
        <f t="shared" si="11"/>
        <v>0</v>
      </c>
    </row>
    <row r="40" spans="2:67" ht="20.100000000000001" customHeight="1">
      <c r="B40" s="11">
        <v>32</v>
      </c>
      <c r="C40" s="52" t="str">
        <f>CONCATENATE('2'!C35,'2'!Q35,'2'!D35,'2'!Q35,'2'!E35)</f>
        <v xml:space="preserve">  </v>
      </c>
      <c r="D40" s="51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12">
        <f t="shared" si="0"/>
        <v>0</v>
      </c>
      <c r="Z40" s="12">
        <f t="shared" si="1"/>
        <v>0</v>
      </c>
      <c r="AA40" s="12">
        <f t="shared" si="2"/>
        <v>0</v>
      </c>
      <c r="AB40" s="13">
        <f>ROUNDUP(((40/AA5)*Y40),0)</f>
        <v>0</v>
      </c>
      <c r="AC40" s="14"/>
      <c r="AD40" s="262"/>
      <c r="AE40" s="263"/>
      <c r="AF40" s="252">
        <f t="shared" si="12"/>
        <v>0</v>
      </c>
      <c r="AG40" s="252">
        <f t="shared" si="13"/>
        <v>0</v>
      </c>
      <c r="AH40" s="252">
        <f t="shared" si="14"/>
        <v>0</v>
      </c>
      <c r="AI40" s="252">
        <f t="shared" si="15"/>
        <v>0</v>
      </c>
      <c r="AJ40" s="252">
        <f t="shared" si="16"/>
        <v>0</v>
      </c>
      <c r="AK40" s="252">
        <f t="shared" si="17"/>
        <v>0</v>
      </c>
      <c r="AL40" s="252">
        <f t="shared" si="18"/>
        <v>0</v>
      </c>
      <c r="AM40" s="252">
        <f t="shared" si="19"/>
        <v>0</v>
      </c>
      <c r="AN40" s="252">
        <f t="shared" si="20"/>
        <v>0</v>
      </c>
      <c r="AO40" s="252">
        <f t="shared" si="21"/>
        <v>0</v>
      </c>
      <c r="AP40" s="252">
        <f t="shared" si="22"/>
        <v>0</v>
      </c>
      <c r="AQ40" s="252">
        <f t="shared" si="22"/>
        <v>0</v>
      </c>
      <c r="AR40" s="252">
        <f t="shared" si="3"/>
        <v>0</v>
      </c>
      <c r="AS40" s="252">
        <f t="shared" si="4"/>
        <v>0</v>
      </c>
      <c r="AT40" s="252">
        <f t="shared" si="5"/>
        <v>0</v>
      </c>
      <c r="AU40" s="252">
        <f t="shared" si="6"/>
        <v>0</v>
      </c>
      <c r="AV40" s="252">
        <f t="shared" si="7"/>
        <v>0</v>
      </c>
      <c r="AW40" s="252">
        <f t="shared" si="8"/>
        <v>0</v>
      </c>
      <c r="AX40" s="252"/>
      <c r="AY40" s="252">
        <f t="shared" si="23"/>
        <v>0</v>
      </c>
      <c r="AZ40" s="252">
        <f t="shared" si="24"/>
        <v>0</v>
      </c>
      <c r="BA40" s="252"/>
      <c r="BB40" s="252">
        <f t="shared" si="25"/>
        <v>0</v>
      </c>
      <c r="BC40" s="252"/>
      <c r="BD40" s="252">
        <f t="shared" si="26"/>
        <v>0</v>
      </c>
      <c r="BE40" s="252"/>
      <c r="BF40" s="252"/>
      <c r="BG40" s="252">
        <f t="shared" si="27"/>
        <v>0</v>
      </c>
      <c r="BH40" s="252"/>
      <c r="BI40" s="252">
        <f t="shared" si="28"/>
        <v>0</v>
      </c>
      <c r="BJ40" s="252">
        <f t="shared" si="29"/>
        <v>0</v>
      </c>
      <c r="BK40" s="252">
        <f t="shared" si="9"/>
        <v>0</v>
      </c>
      <c r="BM40" s="252">
        <f t="shared" si="10"/>
        <v>0</v>
      </c>
      <c r="BO40" s="252">
        <f t="shared" si="11"/>
        <v>0</v>
      </c>
    </row>
    <row r="41" spans="2:67" ht="20.100000000000001" customHeight="1">
      <c r="B41" s="11">
        <v>33</v>
      </c>
      <c r="C41" s="52" t="str">
        <f>CONCATENATE('2'!C36,'2'!Q36,'2'!D36,'2'!Q36,'2'!E36)</f>
        <v xml:space="preserve">  </v>
      </c>
      <c r="D41" s="51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12">
        <f t="shared" ref="Y41:Y72" si="30">AF41+AH41+AJ41+AM41+AS41+AU41</f>
        <v>0</v>
      </c>
      <c r="Z41" s="12">
        <f t="shared" ref="Z41:Z72" si="31">AI41+AL41+AO41+AQ41+AT41+AW41</f>
        <v>0</v>
      </c>
      <c r="AA41" s="12">
        <f t="shared" ref="AA41:AA72" si="32">AG41+AK41+AN41+AP41+AR41+AV41</f>
        <v>0</v>
      </c>
      <c r="AB41" s="13">
        <f>ROUNDUP(((40/AA5)*Y41),0)</f>
        <v>0</v>
      </c>
      <c r="AC41" s="14"/>
      <c r="AD41" s="262"/>
      <c r="AE41" s="263"/>
      <c r="AF41" s="252">
        <f t="shared" si="12"/>
        <v>0</v>
      </c>
      <c r="AG41" s="252">
        <f t="shared" si="13"/>
        <v>0</v>
      </c>
      <c r="AH41" s="252">
        <f t="shared" si="14"/>
        <v>0</v>
      </c>
      <c r="AI41" s="252">
        <f t="shared" si="15"/>
        <v>0</v>
      </c>
      <c r="AJ41" s="252">
        <f t="shared" si="16"/>
        <v>0</v>
      </c>
      <c r="AK41" s="252">
        <f t="shared" si="17"/>
        <v>0</v>
      </c>
      <c r="AL41" s="252">
        <f t="shared" si="18"/>
        <v>0</v>
      </c>
      <c r="AM41" s="252">
        <f t="shared" si="19"/>
        <v>0</v>
      </c>
      <c r="AN41" s="252">
        <f t="shared" si="20"/>
        <v>0</v>
      </c>
      <c r="AO41" s="252">
        <f t="shared" si="21"/>
        <v>0</v>
      </c>
      <c r="AP41" s="252">
        <f t="shared" si="22"/>
        <v>0</v>
      </c>
      <c r="AQ41" s="252">
        <f t="shared" si="22"/>
        <v>0</v>
      </c>
      <c r="AR41" s="252">
        <f t="shared" ref="AR41:AR72" si="33">BK41*2</f>
        <v>0</v>
      </c>
      <c r="AS41" s="252">
        <f t="shared" ref="AS41:AS72" si="34">BK41*1</f>
        <v>0</v>
      </c>
      <c r="AT41" s="252">
        <f t="shared" ref="AT41:AT72" si="35">BM41*2</f>
        <v>0</v>
      </c>
      <c r="AU41" s="252">
        <f t="shared" ref="AU41:AU72" si="36">BM41*1</f>
        <v>0</v>
      </c>
      <c r="AV41" s="252">
        <f t="shared" ref="AV41:AV72" si="37">BO41*2</f>
        <v>0</v>
      </c>
      <c r="AW41" s="252">
        <f t="shared" ref="AW41:AW72" si="38">BO41*1</f>
        <v>0</v>
      </c>
      <c r="AX41" s="252"/>
      <c r="AY41" s="252">
        <f t="shared" si="23"/>
        <v>0</v>
      </c>
      <c r="AZ41" s="252">
        <f t="shared" si="24"/>
        <v>0</v>
      </c>
      <c r="BA41" s="252"/>
      <c r="BB41" s="252">
        <f t="shared" si="25"/>
        <v>0</v>
      </c>
      <c r="BC41" s="252"/>
      <c r="BD41" s="252">
        <f t="shared" si="26"/>
        <v>0</v>
      </c>
      <c r="BE41" s="252"/>
      <c r="BF41" s="252"/>
      <c r="BG41" s="252">
        <f t="shared" si="27"/>
        <v>0</v>
      </c>
      <c r="BH41" s="252"/>
      <c r="BI41" s="252">
        <f t="shared" si="28"/>
        <v>0</v>
      </c>
      <c r="BJ41" s="252">
        <f t="shared" si="29"/>
        <v>0</v>
      </c>
      <c r="BK41" s="252">
        <f t="shared" ref="BK41:BK72" si="39">COUNTIF(E41:X41,"OOP")</f>
        <v>0</v>
      </c>
      <c r="BM41" s="252">
        <f t="shared" ref="BM41:BM72" si="40">COUNTIF(E41:X41,"]]P")</f>
        <v>0</v>
      </c>
      <c r="BO41" s="252">
        <f t="shared" ref="BO41:BO72" si="41">COUNTIF(E41:X41,"OO]")</f>
        <v>0</v>
      </c>
    </row>
    <row r="42" spans="2:67" ht="20.100000000000001" customHeight="1">
      <c r="B42" s="11">
        <v>34</v>
      </c>
      <c r="C42" s="52" t="str">
        <f>CONCATENATE('2'!C37,'2'!Q37,'2'!D37,'2'!Q37,'2'!E37)</f>
        <v xml:space="preserve">  </v>
      </c>
      <c r="D42" s="51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12">
        <f t="shared" si="30"/>
        <v>0</v>
      </c>
      <c r="Z42" s="12">
        <f t="shared" si="31"/>
        <v>0</v>
      </c>
      <c r="AA42" s="12">
        <f t="shared" si="32"/>
        <v>0</v>
      </c>
      <c r="AB42" s="13">
        <f>ROUNDUP(((40/AA5)*Y42),0)</f>
        <v>0</v>
      </c>
      <c r="AC42" s="14"/>
      <c r="AD42" s="262"/>
      <c r="AE42" s="263"/>
      <c r="AF42" s="252">
        <f t="shared" si="12"/>
        <v>0</v>
      </c>
      <c r="AG42" s="252">
        <f t="shared" si="13"/>
        <v>0</v>
      </c>
      <c r="AH42" s="252">
        <f t="shared" si="14"/>
        <v>0</v>
      </c>
      <c r="AI42" s="252">
        <f t="shared" si="15"/>
        <v>0</v>
      </c>
      <c r="AJ42" s="252">
        <f t="shared" si="16"/>
        <v>0</v>
      </c>
      <c r="AK42" s="252">
        <f t="shared" si="17"/>
        <v>0</v>
      </c>
      <c r="AL42" s="252">
        <f t="shared" si="18"/>
        <v>0</v>
      </c>
      <c r="AM42" s="252">
        <f t="shared" si="19"/>
        <v>0</v>
      </c>
      <c r="AN42" s="252">
        <f t="shared" si="20"/>
        <v>0</v>
      </c>
      <c r="AO42" s="252">
        <f t="shared" si="21"/>
        <v>0</v>
      </c>
      <c r="AP42" s="252">
        <f t="shared" si="22"/>
        <v>0</v>
      </c>
      <c r="AQ42" s="252">
        <f t="shared" si="22"/>
        <v>0</v>
      </c>
      <c r="AR42" s="252">
        <f t="shared" si="33"/>
        <v>0</v>
      </c>
      <c r="AS42" s="252">
        <f t="shared" si="34"/>
        <v>0</v>
      </c>
      <c r="AT42" s="252">
        <f t="shared" si="35"/>
        <v>0</v>
      </c>
      <c r="AU42" s="252">
        <f t="shared" si="36"/>
        <v>0</v>
      </c>
      <c r="AV42" s="252">
        <f t="shared" si="37"/>
        <v>0</v>
      </c>
      <c r="AW42" s="252">
        <f t="shared" si="38"/>
        <v>0</v>
      </c>
      <c r="AX42" s="252"/>
      <c r="AY42" s="252">
        <f t="shared" si="23"/>
        <v>0</v>
      </c>
      <c r="AZ42" s="252">
        <f t="shared" si="24"/>
        <v>0</v>
      </c>
      <c r="BA42" s="252"/>
      <c r="BB42" s="252">
        <f t="shared" si="25"/>
        <v>0</v>
      </c>
      <c r="BC42" s="252"/>
      <c r="BD42" s="252">
        <f t="shared" si="26"/>
        <v>0</v>
      </c>
      <c r="BE42" s="252"/>
      <c r="BF42" s="252"/>
      <c r="BG42" s="252">
        <f t="shared" si="27"/>
        <v>0</v>
      </c>
      <c r="BH42" s="252"/>
      <c r="BI42" s="252">
        <f t="shared" si="28"/>
        <v>0</v>
      </c>
      <c r="BJ42" s="252">
        <f t="shared" si="29"/>
        <v>0</v>
      </c>
      <c r="BK42" s="252">
        <f t="shared" si="39"/>
        <v>0</v>
      </c>
      <c r="BM42" s="252">
        <f t="shared" si="40"/>
        <v>0</v>
      </c>
      <c r="BO42" s="252">
        <f t="shared" si="41"/>
        <v>0</v>
      </c>
    </row>
    <row r="43" spans="2:67" ht="20.100000000000001" customHeight="1">
      <c r="B43" s="11">
        <v>35</v>
      </c>
      <c r="C43" s="52" t="str">
        <f>CONCATENATE('2'!C38,'2'!Q38,'2'!D38,'2'!Q38,'2'!E38)</f>
        <v xml:space="preserve">  </v>
      </c>
      <c r="D43" s="51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12">
        <f t="shared" si="30"/>
        <v>0</v>
      </c>
      <c r="Z43" s="12">
        <f t="shared" si="31"/>
        <v>0</v>
      </c>
      <c r="AA43" s="12">
        <f t="shared" si="32"/>
        <v>0</v>
      </c>
      <c r="AB43" s="13">
        <f>ROUNDUP(((40/AA5)*Y43),0)</f>
        <v>0</v>
      </c>
      <c r="AC43" s="14"/>
      <c r="AD43" s="262"/>
      <c r="AE43" s="263"/>
      <c r="AF43" s="252">
        <f t="shared" si="12"/>
        <v>0</v>
      </c>
      <c r="AG43" s="252">
        <f t="shared" si="13"/>
        <v>0</v>
      </c>
      <c r="AH43" s="252">
        <f t="shared" si="14"/>
        <v>0</v>
      </c>
      <c r="AI43" s="252">
        <f t="shared" si="15"/>
        <v>0</v>
      </c>
      <c r="AJ43" s="252">
        <f t="shared" si="16"/>
        <v>0</v>
      </c>
      <c r="AK43" s="252">
        <f t="shared" si="17"/>
        <v>0</v>
      </c>
      <c r="AL43" s="252">
        <f t="shared" si="18"/>
        <v>0</v>
      </c>
      <c r="AM43" s="252">
        <f t="shared" si="19"/>
        <v>0</v>
      </c>
      <c r="AN43" s="252">
        <f t="shared" si="20"/>
        <v>0</v>
      </c>
      <c r="AO43" s="252">
        <f t="shared" si="21"/>
        <v>0</v>
      </c>
      <c r="AP43" s="252">
        <f t="shared" si="22"/>
        <v>0</v>
      </c>
      <c r="AQ43" s="252">
        <f t="shared" si="22"/>
        <v>0</v>
      </c>
      <c r="AR43" s="252">
        <f t="shared" si="33"/>
        <v>0</v>
      </c>
      <c r="AS43" s="252">
        <f t="shared" si="34"/>
        <v>0</v>
      </c>
      <c r="AT43" s="252">
        <f t="shared" si="35"/>
        <v>0</v>
      </c>
      <c r="AU43" s="252">
        <f t="shared" si="36"/>
        <v>0</v>
      </c>
      <c r="AV43" s="252">
        <f t="shared" si="37"/>
        <v>0</v>
      </c>
      <c r="AW43" s="252">
        <f t="shared" si="38"/>
        <v>0</v>
      </c>
      <c r="AX43" s="252"/>
      <c r="AY43" s="252">
        <f t="shared" si="23"/>
        <v>0</v>
      </c>
      <c r="AZ43" s="252">
        <f t="shared" si="24"/>
        <v>0</v>
      </c>
      <c r="BA43" s="252"/>
      <c r="BB43" s="252">
        <f t="shared" si="25"/>
        <v>0</v>
      </c>
      <c r="BC43" s="252"/>
      <c r="BD43" s="252">
        <f t="shared" si="26"/>
        <v>0</v>
      </c>
      <c r="BE43" s="252"/>
      <c r="BF43" s="252"/>
      <c r="BG43" s="252">
        <f t="shared" si="27"/>
        <v>0</v>
      </c>
      <c r="BH43" s="252"/>
      <c r="BI43" s="252">
        <f t="shared" si="28"/>
        <v>0</v>
      </c>
      <c r="BJ43" s="252">
        <f t="shared" si="29"/>
        <v>0</v>
      </c>
      <c r="BK43" s="252">
        <f t="shared" si="39"/>
        <v>0</v>
      </c>
      <c r="BM43" s="252">
        <f t="shared" si="40"/>
        <v>0</v>
      </c>
      <c r="BO43" s="252">
        <f t="shared" si="41"/>
        <v>0</v>
      </c>
    </row>
    <row r="44" spans="2:67" ht="20.100000000000001" customHeight="1">
      <c r="B44" s="11">
        <v>36</v>
      </c>
      <c r="C44" s="52" t="str">
        <f>CONCATENATE('2'!C39,'2'!Q39,'2'!D39,'2'!Q39,'2'!E39)</f>
        <v xml:space="preserve">  </v>
      </c>
      <c r="D44" s="51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12">
        <f t="shared" si="30"/>
        <v>0</v>
      </c>
      <c r="Z44" s="12">
        <f t="shared" si="31"/>
        <v>0</v>
      </c>
      <c r="AA44" s="12">
        <f t="shared" si="32"/>
        <v>0</v>
      </c>
      <c r="AB44" s="13">
        <f>ROUNDUP(((40/AA5)*Y44),0)</f>
        <v>0</v>
      </c>
      <c r="AC44" s="14"/>
      <c r="AD44" s="262"/>
      <c r="AE44" s="263"/>
      <c r="AF44" s="252">
        <f t="shared" si="12"/>
        <v>0</v>
      </c>
      <c r="AG44" s="252">
        <f t="shared" si="13"/>
        <v>0</v>
      </c>
      <c r="AH44" s="252">
        <f t="shared" si="14"/>
        <v>0</v>
      </c>
      <c r="AI44" s="252">
        <f t="shared" si="15"/>
        <v>0</v>
      </c>
      <c r="AJ44" s="252">
        <f t="shared" si="16"/>
        <v>0</v>
      </c>
      <c r="AK44" s="252">
        <f t="shared" si="17"/>
        <v>0</v>
      </c>
      <c r="AL44" s="252">
        <f t="shared" si="18"/>
        <v>0</v>
      </c>
      <c r="AM44" s="252">
        <f t="shared" si="19"/>
        <v>0</v>
      </c>
      <c r="AN44" s="252">
        <f t="shared" si="20"/>
        <v>0</v>
      </c>
      <c r="AO44" s="252">
        <f t="shared" si="21"/>
        <v>0</v>
      </c>
      <c r="AP44" s="252">
        <f t="shared" si="22"/>
        <v>0</v>
      </c>
      <c r="AQ44" s="252">
        <f t="shared" si="22"/>
        <v>0</v>
      </c>
      <c r="AR44" s="252">
        <f t="shared" si="33"/>
        <v>0</v>
      </c>
      <c r="AS44" s="252">
        <f t="shared" si="34"/>
        <v>0</v>
      </c>
      <c r="AT44" s="252">
        <f t="shared" si="35"/>
        <v>0</v>
      </c>
      <c r="AU44" s="252">
        <f t="shared" si="36"/>
        <v>0</v>
      </c>
      <c r="AV44" s="252">
        <f t="shared" si="37"/>
        <v>0</v>
      </c>
      <c r="AW44" s="252">
        <f t="shared" si="38"/>
        <v>0</v>
      </c>
      <c r="AX44" s="252"/>
      <c r="AY44" s="252">
        <f t="shared" si="23"/>
        <v>0</v>
      </c>
      <c r="AZ44" s="252">
        <f t="shared" si="24"/>
        <v>0</v>
      </c>
      <c r="BA44" s="252"/>
      <c r="BB44" s="252">
        <f t="shared" si="25"/>
        <v>0</v>
      </c>
      <c r="BC44" s="252"/>
      <c r="BD44" s="252">
        <f t="shared" si="26"/>
        <v>0</v>
      </c>
      <c r="BE44" s="252"/>
      <c r="BF44" s="252"/>
      <c r="BG44" s="252">
        <f t="shared" si="27"/>
        <v>0</v>
      </c>
      <c r="BH44" s="252"/>
      <c r="BI44" s="252">
        <f t="shared" si="28"/>
        <v>0</v>
      </c>
      <c r="BJ44" s="252">
        <f t="shared" si="29"/>
        <v>0</v>
      </c>
      <c r="BK44" s="252">
        <f t="shared" si="39"/>
        <v>0</v>
      </c>
      <c r="BM44" s="252">
        <f t="shared" si="40"/>
        <v>0</v>
      </c>
      <c r="BO44" s="252">
        <f t="shared" si="41"/>
        <v>0</v>
      </c>
    </row>
    <row r="45" spans="2:67" ht="20.100000000000001" customHeight="1">
      <c r="B45" s="11">
        <v>37</v>
      </c>
      <c r="C45" s="52" t="str">
        <f>CONCATENATE('2'!C40,'2'!Q40,'2'!D40,'2'!Q40,'2'!E40)</f>
        <v xml:space="preserve">  </v>
      </c>
      <c r="D45" s="51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12">
        <f t="shared" si="30"/>
        <v>0</v>
      </c>
      <c r="Z45" s="12">
        <f t="shared" si="31"/>
        <v>0</v>
      </c>
      <c r="AA45" s="12">
        <f t="shared" si="32"/>
        <v>0</v>
      </c>
      <c r="AB45" s="13">
        <f>ROUNDUP(((40/AA5)*Y45),0)</f>
        <v>0</v>
      </c>
      <c r="AC45" s="14"/>
      <c r="AD45" s="262"/>
      <c r="AE45" s="263"/>
      <c r="AF45" s="252">
        <f t="shared" si="12"/>
        <v>0</v>
      </c>
      <c r="AG45" s="252">
        <f t="shared" si="13"/>
        <v>0</v>
      </c>
      <c r="AH45" s="252">
        <f t="shared" si="14"/>
        <v>0</v>
      </c>
      <c r="AI45" s="252">
        <f t="shared" si="15"/>
        <v>0</v>
      </c>
      <c r="AJ45" s="252">
        <f t="shared" si="16"/>
        <v>0</v>
      </c>
      <c r="AK45" s="252">
        <f t="shared" si="17"/>
        <v>0</v>
      </c>
      <c r="AL45" s="252">
        <f t="shared" si="18"/>
        <v>0</v>
      </c>
      <c r="AM45" s="252">
        <f t="shared" si="19"/>
        <v>0</v>
      </c>
      <c r="AN45" s="252">
        <f t="shared" si="20"/>
        <v>0</v>
      </c>
      <c r="AO45" s="252">
        <f t="shared" si="21"/>
        <v>0</v>
      </c>
      <c r="AP45" s="252">
        <f t="shared" si="22"/>
        <v>0</v>
      </c>
      <c r="AQ45" s="252">
        <f t="shared" si="22"/>
        <v>0</v>
      </c>
      <c r="AR45" s="252">
        <f t="shared" si="33"/>
        <v>0</v>
      </c>
      <c r="AS45" s="252">
        <f t="shared" si="34"/>
        <v>0</v>
      </c>
      <c r="AT45" s="252">
        <f t="shared" si="35"/>
        <v>0</v>
      </c>
      <c r="AU45" s="252">
        <f t="shared" si="36"/>
        <v>0</v>
      </c>
      <c r="AV45" s="252">
        <f t="shared" si="37"/>
        <v>0</v>
      </c>
      <c r="AW45" s="252">
        <f t="shared" si="38"/>
        <v>0</v>
      </c>
      <c r="AX45" s="252"/>
      <c r="AY45" s="252">
        <f t="shared" si="23"/>
        <v>0</v>
      </c>
      <c r="AZ45" s="252">
        <f t="shared" si="24"/>
        <v>0</v>
      </c>
      <c r="BA45" s="252"/>
      <c r="BB45" s="252">
        <f t="shared" si="25"/>
        <v>0</v>
      </c>
      <c r="BC45" s="252"/>
      <c r="BD45" s="252">
        <f t="shared" si="26"/>
        <v>0</v>
      </c>
      <c r="BE45" s="252"/>
      <c r="BF45" s="252"/>
      <c r="BG45" s="252">
        <f t="shared" si="27"/>
        <v>0</v>
      </c>
      <c r="BH45" s="252"/>
      <c r="BI45" s="252">
        <f t="shared" si="28"/>
        <v>0</v>
      </c>
      <c r="BJ45" s="252">
        <f t="shared" si="29"/>
        <v>0</v>
      </c>
      <c r="BK45" s="252">
        <f t="shared" si="39"/>
        <v>0</v>
      </c>
      <c r="BM45" s="252">
        <f t="shared" si="40"/>
        <v>0</v>
      </c>
      <c r="BO45" s="252">
        <f t="shared" si="41"/>
        <v>0</v>
      </c>
    </row>
    <row r="46" spans="2:67" ht="20.100000000000001" customHeight="1">
      <c r="B46" s="11">
        <v>38</v>
      </c>
      <c r="C46" s="52" t="str">
        <f>CONCATENATE('2'!C41,'2'!Q41,'2'!D41,'2'!Q41,'2'!E41)</f>
        <v xml:space="preserve">  </v>
      </c>
      <c r="D46" s="51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12">
        <f t="shared" si="30"/>
        <v>0</v>
      </c>
      <c r="Z46" s="12">
        <f t="shared" si="31"/>
        <v>0</v>
      </c>
      <c r="AA46" s="12">
        <f t="shared" si="32"/>
        <v>0</v>
      </c>
      <c r="AB46" s="13">
        <f>ROUNDUP(((40/AA5)*Y46),0)</f>
        <v>0</v>
      </c>
      <c r="AC46" s="14"/>
      <c r="AD46" s="262"/>
      <c r="AE46" s="263"/>
      <c r="AF46" s="252">
        <f t="shared" si="12"/>
        <v>0</v>
      </c>
      <c r="AG46" s="252">
        <f t="shared" si="13"/>
        <v>0</v>
      </c>
      <c r="AH46" s="252">
        <f t="shared" si="14"/>
        <v>0</v>
      </c>
      <c r="AI46" s="252">
        <f t="shared" si="15"/>
        <v>0</v>
      </c>
      <c r="AJ46" s="252">
        <f t="shared" si="16"/>
        <v>0</v>
      </c>
      <c r="AK46" s="252">
        <f t="shared" si="17"/>
        <v>0</v>
      </c>
      <c r="AL46" s="252">
        <f t="shared" si="18"/>
        <v>0</v>
      </c>
      <c r="AM46" s="252">
        <f t="shared" si="19"/>
        <v>0</v>
      </c>
      <c r="AN46" s="252">
        <f t="shared" si="20"/>
        <v>0</v>
      </c>
      <c r="AO46" s="252">
        <f t="shared" si="21"/>
        <v>0</v>
      </c>
      <c r="AP46" s="252">
        <f t="shared" si="22"/>
        <v>0</v>
      </c>
      <c r="AQ46" s="252">
        <f t="shared" si="22"/>
        <v>0</v>
      </c>
      <c r="AR46" s="252">
        <f t="shared" si="33"/>
        <v>0</v>
      </c>
      <c r="AS46" s="252">
        <f t="shared" si="34"/>
        <v>0</v>
      </c>
      <c r="AT46" s="252">
        <f t="shared" si="35"/>
        <v>0</v>
      </c>
      <c r="AU46" s="252">
        <f t="shared" si="36"/>
        <v>0</v>
      </c>
      <c r="AV46" s="252">
        <f t="shared" si="37"/>
        <v>0</v>
      </c>
      <c r="AW46" s="252">
        <f t="shared" si="38"/>
        <v>0</v>
      </c>
      <c r="AX46" s="252"/>
      <c r="AY46" s="252">
        <f t="shared" si="23"/>
        <v>0</v>
      </c>
      <c r="AZ46" s="252">
        <f t="shared" si="24"/>
        <v>0</v>
      </c>
      <c r="BA46" s="252"/>
      <c r="BB46" s="252">
        <f t="shared" si="25"/>
        <v>0</v>
      </c>
      <c r="BC46" s="252"/>
      <c r="BD46" s="252">
        <f t="shared" si="26"/>
        <v>0</v>
      </c>
      <c r="BE46" s="252"/>
      <c r="BF46" s="252"/>
      <c r="BG46" s="252">
        <f t="shared" si="27"/>
        <v>0</v>
      </c>
      <c r="BH46" s="252"/>
      <c r="BI46" s="252">
        <f t="shared" si="28"/>
        <v>0</v>
      </c>
      <c r="BJ46" s="252">
        <f t="shared" si="29"/>
        <v>0</v>
      </c>
      <c r="BK46" s="252">
        <f t="shared" si="39"/>
        <v>0</v>
      </c>
      <c r="BM46" s="252">
        <f t="shared" si="40"/>
        <v>0</v>
      </c>
      <c r="BO46" s="252">
        <f t="shared" si="41"/>
        <v>0</v>
      </c>
    </row>
    <row r="47" spans="2:67" ht="20.100000000000001" customHeight="1">
      <c r="B47" s="11">
        <v>39</v>
      </c>
      <c r="C47" s="52" t="str">
        <f>CONCATENATE('2'!C42,'2'!Q42,'2'!D42,'2'!Q42,'2'!E42)</f>
        <v xml:space="preserve">  </v>
      </c>
      <c r="D47" s="51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12">
        <f t="shared" si="30"/>
        <v>0</v>
      </c>
      <c r="Z47" s="12">
        <f t="shared" si="31"/>
        <v>0</v>
      </c>
      <c r="AA47" s="12">
        <f t="shared" si="32"/>
        <v>0</v>
      </c>
      <c r="AB47" s="13">
        <f>ROUNDUP(((40/AA5)*Y47),0)</f>
        <v>0</v>
      </c>
      <c r="AC47" s="14"/>
      <c r="AD47" s="262"/>
      <c r="AE47" s="263"/>
      <c r="AF47" s="252">
        <f t="shared" si="12"/>
        <v>0</v>
      </c>
      <c r="AG47" s="252">
        <f t="shared" si="13"/>
        <v>0</v>
      </c>
      <c r="AH47" s="252">
        <f t="shared" si="14"/>
        <v>0</v>
      </c>
      <c r="AI47" s="252">
        <f t="shared" si="15"/>
        <v>0</v>
      </c>
      <c r="AJ47" s="252">
        <f t="shared" si="16"/>
        <v>0</v>
      </c>
      <c r="AK47" s="252">
        <f t="shared" si="17"/>
        <v>0</v>
      </c>
      <c r="AL47" s="252">
        <f t="shared" si="18"/>
        <v>0</v>
      </c>
      <c r="AM47" s="252">
        <f t="shared" si="19"/>
        <v>0</v>
      </c>
      <c r="AN47" s="252">
        <f t="shared" si="20"/>
        <v>0</v>
      </c>
      <c r="AO47" s="252">
        <f t="shared" si="21"/>
        <v>0</v>
      </c>
      <c r="AP47" s="252">
        <f t="shared" si="22"/>
        <v>0</v>
      </c>
      <c r="AQ47" s="252">
        <f t="shared" si="22"/>
        <v>0</v>
      </c>
      <c r="AR47" s="252">
        <f t="shared" si="33"/>
        <v>0</v>
      </c>
      <c r="AS47" s="252">
        <f t="shared" si="34"/>
        <v>0</v>
      </c>
      <c r="AT47" s="252">
        <f t="shared" si="35"/>
        <v>0</v>
      </c>
      <c r="AU47" s="252">
        <f t="shared" si="36"/>
        <v>0</v>
      </c>
      <c r="AV47" s="252">
        <f t="shared" si="37"/>
        <v>0</v>
      </c>
      <c r="AW47" s="252">
        <f t="shared" si="38"/>
        <v>0</v>
      </c>
      <c r="AX47" s="252"/>
      <c r="AY47" s="252">
        <f t="shared" si="23"/>
        <v>0</v>
      </c>
      <c r="AZ47" s="252">
        <f t="shared" si="24"/>
        <v>0</v>
      </c>
      <c r="BA47" s="252"/>
      <c r="BB47" s="252">
        <f t="shared" si="25"/>
        <v>0</v>
      </c>
      <c r="BC47" s="252"/>
      <c r="BD47" s="252">
        <f t="shared" si="26"/>
        <v>0</v>
      </c>
      <c r="BE47" s="252"/>
      <c r="BF47" s="252"/>
      <c r="BG47" s="252">
        <f t="shared" si="27"/>
        <v>0</v>
      </c>
      <c r="BH47" s="252"/>
      <c r="BI47" s="252">
        <f t="shared" si="28"/>
        <v>0</v>
      </c>
      <c r="BJ47" s="252">
        <f t="shared" si="29"/>
        <v>0</v>
      </c>
      <c r="BK47" s="252">
        <f t="shared" si="39"/>
        <v>0</v>
      </c>
      <c r="BM47" s="252">
        <f t="shared" si="40"/>
        <v>0</v>
      </c>
      <c r="BO47" s="252">
        <f t="shared" si="41"/>
        <v>0</v>
      </c>
    </row>
    <row r="48" spans="2:67" ht="20.100000000000001" customHeight="1">
      <c r="B48" s="11">
        <v>40</v>
      </c>
      <c r="C48" s="52" t="str">
        <f>CONCATENATE('2'!C43,'2'!Q43,'2'!D43,'2'!Q43,'2'!E43)</f>
        <v xml:space="preserve">  </v>
      </c>
      <c r="D48" s="51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12">
        <f t="shared" si="30"/>
        <v>0</v>
      </c>
      <c r="Z48" s="12">
        <f t="shared" si="31"/>
        <v>0</v>
      </c>
      <c r="AA48" s="12">
        <f t="shared" si="32"/>
        <v>0</v>
      </c>
      <c r="AB48" s="13">
        <f>ROUNDUP(((40/AA5)*Y48),0)</f>
        <v>0</v>
      </c>
      <c r="AC48" s="14"/>
      <c r="AD48" s="262"/>
      <c r="AE48" s="263"/>
      <c r="AF48" s="252">
        <f t="shared" si="12"/>
        <v>0</v>
      </c>
      <c r="AG48" s="252">
        <f t="shared" si="13"/>
        <v>0</v>
      </c>
      <c r="AH48" s="252">
        <f t="shared" si="14"/>
        <v>0</v>
      </c>
      <c r="AI48" s="252">
        <f t="shared" si="15"/>
        <v>0</v>
      </c>
      <c r="AJ48" s="252">
        <f t="shared" si="16"/>
        <v>0</v>
      </c>
      <c r="AK48" s="252">
        <f t="shared" si="17"/>
        <v>0</v>
      </c>
      <c r="AL48" s="252">
        <f t="shared" si="18"/>
        <v>0</v>
      </c>
      <c r="AM48" s="252">
        <f t="shared" si="19"/>
        <v>0</v>
      </c>
      <c r="AN48" s="252">
        <f t="shared" si="20"/>
        <v>0</v>
      </c>
      <c r="AO48" s="252">
        <f t="shared" si="21"/>
        <v>0</v>
      </c>
      <c r="AP48" s="252">
        <f t="shared" si="22"/>
        <v>0</v>
      </c>
      <c r="AQ48" s="252">
        <f t="shared" si="22"/>
        <v>0</v>
      </c>
      <c r="AR48" s="252">
        <f t="shared" si="33"/>
        <v>0</v>
      </c>
      <c r="AS48" s="252">
        <f t="shared" si="34"/>
        <v>0</v>
      </c>
      <c r="AT48" s="252">
        <f t="shared" si="35"/>
        <v>0</v>
      </c>
      <c r="AU48" s="252">
        <f t="shared" si="36"/>
        <v>0</v>
      </c>
      <c r="AV48" s="252">
        <f t="shared" si="37"/>
        <v>0</v>
      </c>
      <c r="AW48" s="252">
        <f t="shared" si="38"/>
        <v>0</v>
      </c>
      <c r="AX48" s="252"/>
      <c r="AY48" s="252">
        <f t="shared" si="23"/>
        <v>0</v>
      </c>
      <c r="AZ48" s="252">
        <f t="shared" si="24"/>
        <v>0</v>
      </c>
      <c r="BA48" s="252"/>
      <c r="BB48" s="252">
        <f t="shared" si="25"/>
        <v>0</v>
      </c>
      <c r="BC48" s="252"/>
      <c r="BD48" s="252">
        <f t="shared" si="26"/>
        <v>0</v>
      </c>
      <c r="BE48" s="252"/>
      <c r="BF48" s="252"/>
      <c r="BG48" s="252">
        <f t="shared" si="27"/>
        <v>0</v>
      </c>
      <c r="BH48" s="252"/>
      <c r="BI48" s="252">
        <f t="shared" si="28"/>
        <v>0</v>
      </c>
      <c r="BJ48" s="252">
        <f t="shared" si="29"/>
        <v>0</v>
      </c>
      <c r="BK48" s="252">
        <f t="shared" si="39"/>
        <v>0</v>
      </c>
      <c r="BM48" s="252">
        <f t="shared" si="40"/>
        <v>0</v>
      </c>
      <c r="BO48" s="252">
        <f t="shared" si="41"/>
        <v>0</v>
      </c>
    </row>
    <row r="49" spans="2:67" ht="20.100000000000001" customHeight="1">
      <c r="B49" s="11">
        <v>41</v>
      </c>
      <c r="C49" s="52" t="str">
        <f>CONCATENATE('2'!C44,'2'!Q44,'2'!D44,'2'!Q44,'2'!E44)</f>
        <v xml:space="preserve">  </v>
      </c>
      <c r="D49" s="51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12">
        <f t="shared" si="30"/>
        <v>0</v>
      </c>
      <c r="Z49" s="12">
        <f t="shared" si="31"/>
        <v>0</v>
      </c>
      <c r="AA49" s="12">
        <f t="shared" si="32"/>
        <v>0</v>
      </c>
      <c r="AB49" s="13">
        <f>ROUNDUP(((40/AA5)*Y49),0)</f>
        <v>0</v>
      </c>
      <c r="AC49" s="14"/>
      <c r="AD49" s="262"/>
      <c r="AE49" s="263"/>
      <c r="AF49" s="252">
        <f t="shared" si="12"/>
        <v>0</v>
      </c>
      <c r="AG49" s="252">
        <f t="shared" si="13"/>
        <v>0</v>
      </c>
      <c r="AH49" s="252">
        <f t="shared" si="14"/>
        <v>0</v>
      </c>
      <c r="AI49" s="252">
        <f t="shared" si="15"/>
        <v>0</v>
      </c>
      <c r="AJ49" s="252">
        <f t="shared" si="16"/>
        <v>0</v>
      </c>
      <c r="AK49" s="252">
        <f t="shared" si="17"/>
        <v>0</v>
      </c>
      <c r="AL49" s="252">
        <f t="shared" si="18"/>
        <v>0</v>
      </c>
      <c r="AM49" s="252">
        <f t="shared" si="19"/>
        <v>0</v>
      </c>
      <c r="AN49" s="252">
        <f t="shared" si="20"/>
        <v>0</v>
      </c>
      <c r="AO49" s="252">
        <f t="shared" si="21"/>
        <v>0</v>
      </c>
      <c r="AP49" s="252">
        <f t="shared" si="22"/>
        <v>0</v>
      </c>
      <c r="AQ49" s="252">
        <f t="shared" si="22"/>
        <v>0</v>
      </c>
      <c r="AR49" s="252">
        <f t="shared" si="33"/>
        <v>0</v>
      </c>
      <c r="AS49" s="252">
        <f t="shared" si="34"/>
        <v>0</v>
      </c>
      <c r="AT49" s="252">
        <f t="shared" si="35"/>
        <v>0</v>
      </c>
      <c r="AU49" s="252">
        <f t="shared" si="36"/>
        <v>0</v>
      </c>
      <c r="AV49" s="252">
        <f t="shared" si="37"/>
        <v>0</v>
      </c>
      <c r="AW49" s="252">
        <f t="shared" si="38"/>
        <v>0</v>
      </c>
      <c r="AX49" s="252"/>
      <c r="AY49" s="252">
        <f t="shared" si="23"/>
        <v>0</v>
      </c>
      <c r="AZ49" s="252">
        <f t="shared" si="24"/>
        <v>0</v>
      </c>
      <c r="BA49" s="252"/>
      <c r="BB49" s="252">
        <f t="shared" si="25"/>
        <v>0</v>
      </c>
      <c r="BC49" s="252"/>
      <c r="BD49" s="252">
        <f t="shared" si="26"/>
        <v>0</v>
      </c>
      <c r="BE49" s="252"/>
      <c r="BF49" s="252"/>
      <c r="BG49" s="252">
        <f t="shared" si="27"/>
        <v>0</v>
      </c>
      <c r="BH49" s="252"/>
      <c r="BI49" s="252">
        <f t="shared" si="28"/>
        <v>0</v>
      </c>
      <c r="BJ49" s="252">
        <f t="shared" si="29"/>
        <v>0</v>
      </c>
      <c r="BK49" s="252">
        <f t="shared" si="39"/>
        <v>0</v>
      </c>
      <c r="BM49" s="252">
        <f t="shared" si="40"/>
        <v>0</v>
      </c>
      <c r="BO49" s="252">
        <f t="shared" si="41"/>
        <v>0</v>
      </c>
    </row>
    <row r="50" spans="2:67" ht="20.100000000000001" customHeight="1">
      <c r="B50" s="11">
        <v>42</v>
      </c>
      <c r="C50" s="52" t="str">
        <f>CONCATENATE('2'!C45,'2'!Q45,'2'!D45,'2'!Q45,'2'!E45)</f>
        <v xml:space="preserve">  </v>
      </c>
      <c r="D50" s="51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12">
        <f t="shared" si="30"/>
        <v>0</v>
      </c>
      <c r="Z50" s="12">
        <f t="shared" si="31"/>
        <v>0</v>
      </c>
      <c r="AA50" s="12">
        <f t="shared" si="32"/>
        <v>0</v>
      </c>
      <c r="AB50" s="13">
        <f>ROUNDUP(((40/AA5)*Y50),0)</f>
        <v>0</v>
      </c>
      <c r="AC50" s="14"/>
      <c r="AD50" s="262"/>
      <c r="AE50" s="263"/>
      <c r="AF50" s="252">
        <f t="shared" si="12"/>
        <v>0</v>
      </c>
      <c r="AG50" s="252">
        <f t="shared" si="13"/>
        <v>0</v>
      </c>
      <c r="AH50" s="252">
        <f t="shared" si="14"/>
        <v>0</v>
      </c>
      <c r="AI50" s="252">
        <f t="shared" si="15"/>
        <v>0</v>
      </c>
      <c r="AJ50" s="252">
        <f t="shared" si="16"/>
        <v>0</v>
      </c>
      <c r="AK50" s="252">
        <f t="shared" si="17"/>
        <v>0</v>
      </c>
      <c r="AL50" s="252">
        <f t="shared" si="18"/>
        <v>0</v>
      </c>
      <c r="AM50" s="252">
        <f t="shared" si="19"/>
        <v>0</v>
      </c>
      <c r="AN50" s="252">
        <f t="shared" si="20"/>
        <v>0</v>
      </c>
      <c r="AO50" s="252">
        <f t="shared" si="21"/>
        <v>0</v>
      </c>
      <c r="AP50" s="252">
        <f t="shared" si="22"/>
        <v>0</v>
      </c>
      <c r="AQ50" s="252">
        <f t="shared" si="22"/>
        <v>0</v>
      </c>
      <c r="AR50" s="252">
        <f t="shared" si="33"/>
        <v>0</v>
      </c>
      <c r="AS50" s="252">
        <f t="shared" si="34"/>
        <v>0</v>
      </c>
      <c r="AT50" s="252">
        <f t="shared" si="35"/>
        <v>0</v>
      </c>
      <c r="AU50" s="252">
        <f t="shared" si="36"/>
        <v>0</v>
      </c>
      <c r="AV50" s="252">
        <f t="shared" si="37"/>
        <v>0</v>
      </c>
      <c r="AW50" s="252">
        <f t="shared" si="38"/>
        <v>0</v>
      </c>
      <c r="AX50" s="252"/>
      <c r="AY50" s="252">
        <f t="shared" si="23"/>
        <v>0</v>
      </c>
      <c r="AZ50" s="252">
        <f t="shared" si="24"/>
        <v>0</v>
      </c>
      <c r="BA50" s="252"/>
      <c r="BB50" s="252">
        <f t="shared" si="25"/>
        <v>0</v>
      </c>
      <c r="BC50" s="252"/>
      <c r="BD50" s="252">
        <f t="shared" si="26"/>
        <v>0</v>
      </c>
      <c r="BE50" s="252"/>
      <c r="BF50" s="252"/>
      <c r="BG50" s="252">
        <f t="shared" si="27"/>
        <v>0</v>
      </c>
      <c r="BH50" s="252"/>
      <c r="BI50" s="252">
        <f t="shared" si="28"/>
        <v>0</v>
      </c>
      <c r="BJ50" s="252">
        <f t="shared" si="29"/>
        <v>0</v>
      </c>
      <c r="BK50" s="252">
        <f t="shared" si="39"/>
        <v>0</v>
      </c>
      <c r="BM50" s="252">
        <f t="shared" si="40"/>
        <v>0</v>
      </c>
      <c r="BO50" s="252">
        <f t="shared" si="41"/>
        <v>0</v>
      </c>
    </row>
    <row r="51" spans="2:67" ht="20.100000000000001" customHeight="1">
      <c r="B51" s="11">
        <v>43</v>
      </c>
      <c r="C51" s="52" t="str">
        <f>CONCATENATE('2'!C46,'2'!Q46,'2'!D46,'2'!Q46,'2'!E46)</f>
        <v xml:space="preserve">  </v>
      </c>
      <c r="D51" s="51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12">
        <f t="shared" si="30"/>
        <v>0</v>
      </c>
      <c r="Z51" s="12">
        <f t="shared" si="31"/>
        <v>0</v>
      </c>
      <c r="AA51" s="12">
        <f t="shared" si="32"/>
        <v>0</v>
      </c>
      <c r="AB51" s="13">
        <f>ROUNDUP(((40/AA5)*Y51),0)</f>
        <v>0</v>
      </c>
      <c r="AC51" s="14"/>
      <c r="AD51" s="262"/>
      <c r="AE51" s="263"/>
      <c r="AF51" s="252">
        <f t="shared" si="12"/>
        <v>0</v>
      </c>
      <c r="AG51" s="252">
        <f t="shared" si="13"/>
        <v>0</v>
      </c>
      <c r="AH51" s="252">
        <f t="shared" si="14"/>
        <v>0</v>
      </c>
      <c r="AI51" s="252">
        <f t="shared" si="15"/>
        <v>0</v>
      </c>
      <c r="AJ51" s="252">
        <f t="shared" si="16"/>
        <v>0</v>
      </c>
      <c r="AK51" s="252">
        <f t="shared" si="17"/>
        <v>0</v>
      </c>
      <c r="AL51" s="252">
        <f t="shared" si="18"/>
        <v>0</v>
      </c>
      <c r="AM51" s="252">
        <f t="shared" si="19"/>
        <v>0</v>
      </c>
      <c r="AN51" s="252">
        <f t="shared" si="20"/>
        <v>0</v>
      </c>
      <c r="AO51" s="252">
        <f t="shared" si="21"/>
        <v>0</v>
      </c>
      <c r="AP51" s="252">
        <f t="shared" si="22"/>
        <v>0</v>
      </c>
      <c r="AQ51" s="252">
        <f t="shared" si="22"/>
        <v>0</v>
      </c>
      <c r="AR51" s="252">
        <f t="shared" si="33"/>
        <v>0</v>
      </c>
      <c r="AS51" s="252">
        <f t="shared" si="34"/>
        <v>0</v>
      </c>
      <c r="AT51" s="252">
        <f t="shared" si="35"/>
        <v>0</v>
      </c>
      <c r="AU51" s="252">
        <f t="shared" si="36"/>
        <v>0</v>
      </c>
      <c r="AV51" s="252">
        <f t="shared" si="37"/>
        <v>0</v>
      </c>
      <c r="AW51" s="252">
        <f t="shared" si="38"/>
        <v>0</v>
      </c>
      <c r="AX51" s="252"/>
      <c r="AY51" s="252">
        <f t="shared" si="23"/>
        <v>0</v>
      </c>
      <c r="AZ51" s="252">
        <f t="shared" si="24"/>
        <v>0</v>
      </c>
      <c r="BA51" s="252"/>
      <c r="BB51" s="252">
        <f t="shared" si="25"/>
        <v>0</v>
      </c>
      <c r="BC51" s="252"/>
      <c r="BD51" s="252">
        <f t="shared" si="26"/>
        <v>0</v>
      </c>
      <c r="BE51" s="252"/>
      <c r="BF51" s="252"/>
      <c r="BG51" s="252">
        <f t="shared" si="27"/>
        <v>0</v>
      </c>
      <c r="BH51" s="252"/>
      <c r="BI51" s="252">
        <f t="shared" si="28"/>
        <v>0</v>
      </c>
      <c r="BJ51" s="252">
        <f t="shared" si="29"/>
        <v>0</v>
      </c>
      <c r="BK51" s="252">
        <f t="shared" si="39"/>
        <v>0</v>
      </c>
      <c r="BM51" s="252">
        <f t="shared" si="40"/>
        <v>0</v>
      </c>
      <c r="BO51" s="252">
        <f t="shared" si="41"/>
        <v>0</v>
      </c>
    </row>
    <row r="52" spans="2:67" ht="20.100000000000001" customHeight="1">
      <c r="B52" s="11">
        <v>44</v>
      </c>
      <c r="C52" s="52" t="str">
        <f>CONCATENATE('2'!C47,'2'!Q47,'2'!D47,'2'!Q47,'2'!E47)</f>
        <v xml:space="preserve">  </v>
      </c>
      <c r="D52" s="51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12">
        <f t="shared" si="30"/>
        <v>0</v>
      </c>
      <c r="Z52" s="12">
        <f t="shared" si="31"/>
        <v>0</v>
      </c>
      <c r="AA52" s="12">
        <f t="shared" si="32"/>
        <v>0</v>
      </c>
      <c r="AB52" s="13">
        <f>ROUNDUP(((40/AA5)*Y52),0)</f>
        <v>0</v>
      </c>
      <c r="AC52" s="14"/>
      <c r="AD52" s="262"/>
      <c r="AE52" s="263"/>
      <c r="AF52" s="252">
        <f t="shared" si="12"/>
        <v>0</v>
      </c>
      <c r="AG52" s="252">
        <f t="shared" si="13"/>
        <v>0</v>
      </c>
      <c r="AH52" s="252">
        <f t="shared" si="14"/>
        <v>0</v>
      </c>
      <c r="AI52" s="252">
        <f t="shared" si="15"/>
        <v>0</v>
      </c>
      <c r="AJ52" s="252">
        <f t="shared" si="16"/>
        <v>0</v>
      </c>
      <c r="AK52" s="252">
        <f t="shared" si="17"/>
        <v>0</v>
      </c>
      <c r="AL52" s="252">
        <f t="shared" si="18"/>
        <v>0</v>
      </c>
      <c r="AM52" s="252">
        <f t="shared" si="19"/>
        <v>0</v>
      </c>
      <c r="AN52" s="252">
        <f t="shared" si="20"/>
        <v>0</v>
      </c>
      <c r="AO52" s="252">
        <f t="shared" si="21"/>
        <v>0</v>
      </c>
      <c r="AP52" s="252">
        <f t="shared" si="22"/>
        <v>0</v>
      </c>
      <c r="AQ52" s="252">
        <f t="shared" si="22"/>
        <v>0</v>
      </c>
      <c r="AR52" s="252">
        <f t="shared" si="33"/>
        <v>0</v>
      </c>
      <c r="AS52" s="252">
        <f t="shared" si="34"/>
        <v>0</v>
      </c>
      <c r="AT52" s="252">
        <f t="shared" si="35"/>
        <v>0</v>
      </c>
      <c r="AU52" s="252">
        <f t="shared" si="36"/>
        <v>0</v>
      </c>
      <c r="AV52" s="252">
        <f t="shared" si="37"/>
        <v>0</v>
      </c>
      <c r="AW52" s="252">
        <f t="shared" si="38"/>
        <v>0</v>
      </c>
      <c r="AX52" s="252"/>
      <c r="AY52" s="252">
        <f t="shared" si="23"/>
        <v>0</v>
      </c>
      <c r="AZ52" s="252">
        <f t="shared" si="24"/>
        <v>0</v>
      </c>
      <c r="BA52" s="252"/>
      <c r="BB52" s="252">
        <f t="shared" si="25"/>
        <v>0</v>
      </c>
      <c r="BC52" s="252"/>
      <c r="BD52" s="252">
        <f t="shared" si="26"/>
        <v>0</v>
      </c>
      <c r="BE52" s="252"/>
      <c r="BF52" s="252"/>
      <c r="BG52" s="252">
        <f t="shared" si="27"/>
        <v>0</v>
      </c>
      <c r="BH52" s="252"/>
      <c r="BI52" s="252">
        <f t="shared" si="28"/>
        <v>0</v>
      </c>
      <c r="BJ52" s="252">
        <f t="shared" si="29"/>
        <v>0</v>
      </c>
      <c r="BK52" s="252">
        <f t="shared" si="39"/>
        <v>0</v>
      </c>
      <c r="BM52" s="252">
        <f t="shared" si="40"/>
        <v>0</v>
      </c>
      <c r="BO52" s="252">
        <f t="shared" si="41"/>
        <v>0</v>
      </c>
    </row>
    <row r="53" spans="2:67" ht="20.100000000000001" customHeight="1">
      <c r="B53" s="11">
        <v>45</v>
      </c>
      <c r="C53" s="52" t="str">
        <f>CONCATENATE('2'!C48,'2'!Q48,'2'!D48,'2'!Q48,'2'!E48)</f>
        <v xml:space="preserve">  </v>
      </c>
      <c r="D53" s="51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12">
        <f t="shared" si="30"/>
        <v>0</v>
      </c>
      <c r="Z53" s="12">
        <f t="shared" si="31"/>
        <v>0</v>
      </c>
      <c r="AA53" s="12">
        <f t="shared" si="32"/>
        <v>0</v>
      </c>
      <c r="AB53" s="13">
        <f>ROUNDUP(((40/AA5)*Y53),0)</f>
        <v>0</v>
      </c>
      <c r="AC53" s="14"/>
      <c r="AD53" s="262"/>
      <c r="AE53" s="263"/>
      <c r="AF53" s="252">
        <f t="shared" si="12"/>
        <v>0</v>
      </c>
      <c r="AG53" s="252">
        <f t="shared" si="13"/>
        <v>0</v>
      </c>
      <c r="AH53" s="252">
        <f t="shared" si="14"/>
        <v>0</v>
      </c>
      <c r="AI53" s="252">
        <f t="shared" si="15"/>
        <v>0</v>
      </c>
      <c r="AJ53" s="252">
        <f t="shared" si="16"/>
        <v>0</v>
      </c>
      <c r="AK53" s="252">
        <f t="shared" si="17"/>
        <v>0</v>
      </c>
      <c r="AL53" s="252">
        <f t="shared" si="18"/>
        <v>0</v>
      </c>
      <c r="AM53" s="252">
        <f t="shared" si="19"/>
        <v>0</v>
      </c>
      <c r="AN53" s="252">
        <f t="shared" si="20"/>
        <v>0</v>
      </c>
      <c r="AO53" s="252">
        <f t="shared" si="21"/>
        <v>0</v>
      </c>
      <c r="AP53" s="252">
        <f t="shared" si="22"/>
        <v>0</v>
      </c>
      <c r="AQ53" s="252">
        <f t="shared" si="22"/>
        <v>0</v>
      </c>
      <c r="AR53" s="252">
        <f t="shared" si="33"/>
        <v>0</v>
      </c>
      <c r="AS53" s="252">
        <f t="shared" si="34"/>
        <v>0</v>
      </c>
      <c r="AT53" s="252">
        <f t="shared" si="35"/>
        <v>0</v>
      </c>
      <c r="AU53" s="252">
        <f t="shared" si="36"/>
        <v>0</v>
      </c>
      <c r="AV53" s="252">
        <f t="shared" si="37"/>
        <v>0</v>
      </c>
      <c r="AW53" s="252">
        <f t="shared" si="38"/>
        <v>0</v>
      </c>
      <c r="AX53" s="252"/>
      <c r="AY53" s="252">
        <f t="shared" si="23"/>
        <v>0</v>
      </c>
      <c r="AZ53" s="252">
        <f t="shared" si="24"/>
        <v>0</v>
      </c>
      <c r="BA53" s="252"/>
      <c r="BB53" s="252">
        <f t="shared" si="25"/>
        <v>0</v>
      </c>
      <c r="BC53" s="252"/>
      <c r="BD53" s="252">
        <f t="shared" si="26"/>
        <v>0</v>
      </c>
      <c r="BE53" s="252"/>
      <c r="BF53" s="252"/>
      <c r="BG53" s="252">
        <f t="shared" si="27"/>
        <v>0</v>
      </c>
      <c r="BH53" s="252"/>
      <c r="BI53" s="252">
        <f t="shared" si="28"/>
        <v>0</v>
      </c>
      <c r="BJ53" s="252">
        <f t="shared" si="29"/>
        <v>0</v>
      </c>
      <c r="BK53" s="252">
        <f t="shared" si="39"/>
        <v>0</v>
      </c>
      <c r="BM53" s="252">
        <f t="shared" si="40"/>
        <v>0</v>
      </c>
      <c r="BO53" s="252">
        <f t="shared" si="41"/>
        <v>0</v>
      </c>
    </row>
    <row r="54" spans="2:67" ht="20.100000000000001" customHeight="1">
      <c r="B54" s="11">
        <v>46</v>
      </c>
      <c r="C54" s="52" t="str">
        <f>CONCATENATE('2'!C49,'2'!Q49,'2'!D49,'2'!Q49,'2'!E49)</f>
        <v xml:space="preserve">  </v>
      </c>
      <c r="D54" s="51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12">
        <f t="shared" si="30"/>
        <v>0</v>
      </c>
      <c r="Z54" s="12">
        <f t="shared" si="31"/>
        <v>0</v>
      </c>
      <c r="AA54" s="12">
        <f t="shared" si="32"/>
        <v>0</v>
      </c>
      <c r="AB54" s="13">
        <f>ROUNDUP(((40/AA5)*Y54),0)</f>
        <v>0</v>
      </c>
      <c r="AC54" s="14"/>
      <c r="AD54" s="262"/>
      <c r="AE54" s="263"/>
      <c r="AF54" s="252">
        <f t="shared" si="12"/>
        <v>0</v>
      </c>
      <c r="AG54" s="252">
        <f t="shared" si="13"/>
        <v>0</v>
      </c>
      <c r="AH54" s="252">
        <f t="shared" si="14"/>
        <v>0</v>
      </c>
      <c r="AI54" s="252">
        <f t="shared" si="15"/>
        <v>0</v>
      </c>
      <c r="AJ54" s="252">
        <f t="shared" si="16"/>
        <v>0</v>
      </c>
      <c r="AK54" s="252">
        <f t="shared" si="17"/>
        <v>0</v>
      </c>
      <c r="AL54" s="252">
        <f t="shared" si="18"/>
        <v>0</v>
      </c>
      <c r="AM54" s="252">
        <f t="shared" si="19"/>
        <v>0</v>
      </c>
      <c r="AN54" s="252">
        <f t="shared" si="20"/>
        <v>0</v>
      </c>
      <c r="AO54" s="252">
        <f t="shared" si="21"/>
        <v>0</v>
      </c>
      <c r="AP54" s="252">
        <f t="shared" si="22"/>
        <v>0</v>
      </c>
      <c r="AQ54" s="252">
        <f t="shared" si="22"/>
        <v>0</v>
      </c>
      <c r="AR54" s="252">
        <f t="shared" si="33"/>
        <v>0</v>
      </c>
      <c r="AS54" s="252">
        <f t="shared" si="34"/>
        <v>0</v>
      </c>
      <c r="AT54" s="252">
        <f t="shared" si="35"/>
        <v>0</v>
      </c>
      <c r="AU54" s="252">
        <f t="shared" si="36"/>
        <v>0</v>
      </c>
      <c r="AV54" s="252">
        <f t="shared" si="37"/>
        <v>0</v>
      </c>
      <c r="AW54" s="252">
        <f t="shared" si="38"/>
        <v>0</v>
      </c>
      <c r="AX54" s="252"/>
      <c r="AY54" s="252">
        <f t="shared" si="23"/>
        <v>0</v>
      </c>
      <c r="AZ54" s="252">
        <f t="shared" si="24"/>
        <v>0</v>
      </c>
      <c r="BA54" s="252"/>
      <c r="BB54" s="252">
        <f t="shared" si="25"/>
        <v>0</v>
      </c>
      <c r="BC54" s="252"/>
      <c r="BD54" s="252">
        <f t="shared" si="26"/>
        <v>0</v>
      </c>
      <c r="BE54" s="252"/>
      <c r="BF54" s="252"/>
      <c r="BG54" s="252">
        <f t="shared" si="27"/>
        <v>0</v>
      </c>
      <c r="BH54" s="252"/>
      <c r="BI54" s="252">
        <f t="shared" si="28"/>
        <v>0</v>
      </c>
      <c r="BJ54" s="252">
        <f t="shared" si="29"/>
        <v>0</v>
      </c>
      <c r="BK54" s="252">
        <f t="shared" si="39"/>
        <v>0</v>
      </c>
      <c r="BM54" s="252">
        <f t="shared" si="40"/>
        <v>0</v>
      </c>
      <c r="BO54" s="252">
        <f t="shared" si="41"/>
        <v>0</v>
      </c>
    </row>
    <row r="55" spans="2:67" ht="20.100000000000001" customHeight="1">
      <c r="B55" s="11">
        <v>47</v>
      </c>
      <c r="C55" s="52" t="str">
        <f>CONCATENATE('2'!C50,'2'!Q50,'2'!D50,'2'!Q50,'2'!E50)</f>
        <v xml:space="preserve">  </v>
      </c>
      <c r="D55" s="51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12">
        <f t="shared" si="30"/>
        <v>0</v>
      </c>
      <c r="Z55" s="12">
        <f t="shared" si="31"/>
        <v>0</v>
      </c>
      <c r="AA55" s="12">
        <f t="shared" si="32"/>
        <v>0</v>
      </c>
      <c r="AB55" s="13">
        <f>ROUNDUP(((40/AA5)*Y55),0)</f>
        <v>0</v>
      </c>
      <c r="AC55" s="14"/>
      <c r="AD55" s="262"/>
      <c r="AE55" s="263"/>
      <c r="AF55" s="252">
        <f t="shared" si="12"/>
        <v>0</v>
      </c>
      <c r="AG55" s="252">
        <f t="shared" si="13"/>
        <v>0</v>
      </c>
      <c r="AH55" s="252">
        <f t="shared" si="14"/>
        <v>0</v>
      </c>
      <c r="AI55" s="252">
        <f t="shared" si="15"/>
        <v>0</v>
      </c>
      <c r="AJ55" s="252">
        <f t="shared" si="16"/>
        <v>0</v>
      </c>
      <c r="AK55" s="252">
        <f t="shared" si="17"/>
        <v>0</v>
      </c>
      <c r="AL55" s="252">
        <f t="shared" si="18"/>
        <v>0</v>
      </c>
      <c r="AM55" s="252">
        <f t="shared" si="19"/>
        <v>0</v>
      </c>
      <c r="AN55" s="252">
        <f t="shared" si="20"/>
        <v>0</v>
      </c>
      <c r="AO55" s="252">
        <f t="shared" si="21"/>
        <v>0</v>
      </c>
      <c r="AP55" s="252">
        <f t="shared" si="22"/>
        <v>0</v>
      </c>
      <c r="AQ55" s="252">
        <f t="shared" si="22"/>
        <v>0</v>
      </c>
      <c r="AR55" s="252">
        <f t="shared" si="33"/>
        <v>0</v>
      </c>
      <c r="AS55" s="252">
        <f t="shared" si="34"/>
        <v>0</v>
      </c>
      <c r="AT55" s="252">
        <f t="shared" si="35"/>
        <v>0</v>
      </c>
      <c r="AU55" s="252">
        <f t="shared" si="36"/>
        <v>0</v>
      </c>
      <c r="AV55" s="252">
        <f t="shared" si="37"/>
        <v>0</v>
      </c>
      <c r="AW55" s="252">
        <f t="shared" si="38"/>
        <v>0</v>
      </c>
      <c r="AX55" s="252"/>
      <c r="AY55" s="252">
        <f t="shared" si="23"/>
        <v>0</v>
      </c>
      <c r="AZ55" s="252">
        <f t="shared" si="24"/>
        <v>0</v>
      </c>
      <c r="BA55" s="252"/>
      <c r="BB55" s="252">
        <f t="shared" si="25"/>
        <v>0</v>
      </c>
      <c r="BC55" s="252"/>
      <c r="BD55" s="252">
        <f t="shared" si="26"/>
        <v>0</v>
      </c>
      <c r="BE55" s="252"/>
      <c r="BF55" s="252"/>
      <c r="BG55" s="252">
        <f t="shared" si="27"/>
        <v>0</v>
      </c>
      <c r="BH55" s="252"/>
      <c r="BI55" s="252">
        <f t="shared" si="28"/>
        <v>0</v>
      </c>
      <c r="BJ55" s="252">
        <f t="shared" si="29"/>
        <v>0</v>
      </c>
      <c r="BK55" s="252">
        <f t="shared" si="39"/>
        <v>0</v>
      </c>
      <c r="BM55" s="252">
        <f t="shared" si="40"/>
        <v>0</v>
      </c>
      <c r="BO55" s="252">
        <f t="shared" si="41"/>
        <v>0</v>
      </c>
    </row>
    <row r="56" spans="2:67" ht="20.100000000000001" customHeight="1">
      <c r="B56" s="11">
        <v>48</v>
      </c>
      <c r="C56" s="52" t="str">
        <f>CONCATENATE('2'!C51,'2'!Q51,'2'!D51,'2'!Q51,'2'!E51)</f>
        <v xml:space="preserve">  </v>
      </c>
      <c r="D56" s="51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12">
        <f t="shared" si="30"/>
        <v>0</v>
      </c>
      <c r="Z56" s="12">
        <f t="shared" si="31"/>
        <v>0</v>
      </c>
      <c r="AA56" s="12">
        <f t="shared" si="32"/>
        <v>0</v>
      </c>
      <c r="AB56" s="13">
        <f>ROUNDUP(((40/AA5)*Y56),0)</f>
        <v>0</v>
      </c>
      <c r="AC56" s="14"/>
      <c r="AD56" s="262"/>
      <c r="AE56" s="263"/>
      <c r="AF56" s="252">
        <f t="shared" si="12"/>
        <v>0</v>
      </c>
      <c r="AG56" s="252">
        <f t="shared" si="13"/>
        <v>0</v>
      </c>
      <c r="AH56" s="252">
        <f t="shared" si="14"/>
        <v>0</v>
      </c>
      <c r="AI56" s="252">
        <f t="shared" si="15"/>
        <v>0</v>
      </c>
      <c r="AJ56" s="252">
        <f t="shared" si="16"/>
        <v>0</v>
      </c>
      <c r="AK56" s="252">
        <f t="shared" si="17"/>
        <v>0</v>
      </c>
      <c r="AL56" s="252">
        <f t="shared" si="18"/>
        <v>0</v>
      </c>
      <c r="AM56" s="252">
        <f t="shared" si="19"/>
        <v>0</v>
      </c>
      <c r="AN56" s="252">
        <f t="shared" si="20"/>
        <v>0</v>
      </c>
      <c r="AO56" s="252">
        <f t="shared" si="21"/>
        <v>0</v>
      </c>
      <c r="AP56" s="252">
        <f t="shared" si="22"/>
        <v>0</v>
      </c>
      <c r="AQ56" s="252">
        <f t="shared" si="22"/>
        <v>0</v>
      </c>
      <c r="AR56" s="252">
        <f t="shared" si="33"/>
        <v>0</v>
      </c>
      <c r="AS56" s="252">
        <f t="shared" si="34"/>
        <v>0</v>
      </c>
      <c r="AT56" s="252">
        <f t="shared" si="35"/>
        <v>0</v>
      </c>
      <c r="AU56" s="252">
        <f t="shared" si="36"/>
        <v>0</v>
      </c>
      <c r="AV56" s="252">
        <f t="shared" si="37"/>
        <v>0</v>
      </c>
      <c r="AW56" s="252">
        <f t="shared" si="38"/>
        <v>0</v>
      </c>
      <c r="AX56" s="252"/>
      <c r="AY56" s="252">
        <f t="shared" si="23"/>
        <v>0</v>
      </c>
      <c r="AZ56" s="252">
        <f t="shared" si="24"/>
        <v>0</v>
      </c>
      <c r="BA56" s="252"/>
      <c r="BB56" s="252">
        <f t="shared" si="25"/>
        <v>0</v>
      </c>
      <c r="BC56" s="252"/>
      <c r="BD56" s="252">
        <f t="shared" si="26"/>
        <v>0</v>
      </c>
      <c r="BE56" s="252"/>
      <c r="BF56" s="252"/>
      <c r="BG56" s="252">
        <f t="shared" si="27"/>
        <v>0</v>
      </c>
      <c r="BH56" s="252"/>
      <c r="BI56" s="252">
        <f t="shared" si="28"/>
        <v>0</v>
      </c>
      <c r="BJ56" s="252">
        <f t="shared" si="29"/>
        <v>0</v>
      </c>
      <c r="BK56" s="252">
        <f t="shared" si="39"/>
        <v>0</v>
      </c>
      <c r="BM56" s="252">
        <f t="shared" si="40"/>
        <v>0</v>
      </c>
      <c r="BO56" s="252">
        <f t="shared" si="41"/>
        <v>0</v>
      </c>
    </row>
    <row r="57" spans="2:67" ht="20.100000000000001" customHeight="1">
      <c r="B57" s="11">
        <v>49</v>
      </c>
      <c r="C57" s="52" t="str">
        <f>CONCATENATE('2'!C52,'2'!Q52,'2'!D52,'2'!Q52,'2'!E52)</f>
        <v xml:space="preserve">  </v>
      </c>
      <c r="D57" s="51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12">
        <f t="shared" si="30"/>
        <v>0</v>
      </c>
      <c r="Z57" s="12">
        <f t="shared" si="31"/>
        <v>0</v>
      </c>
      <c r="AA57" s="12">
        <f t="shared" si="32"/>
        <v>0</v>
      </c>
      <c r="AB57" s="13">
        <f>ROUNDUP(((40/AA5)*Y57),0)</f>
        <v>0</v>
      </c>
      <c r="AC57" s="14"/>
      <c r="AD57" s="262"/>
      <c r="AE57" s="263"/>
      <c r="AF57" s="252">
        <f t="shared" si="12"/>
        <v>0</v>
      </c>
      <c r="AG57" s="252">
        <f t="shared" si="13"/>
        <v>0</v>
      </c>
      <c r="AH57" s="252">
        <f t="shared" si="14"/>
        <v>0</v>
      </c>
      <c r="AI57" s="252">
        <f t="shared" si="15"/>
        <v>0</v>
      </c>
      <c r="AJ57" s="252">
        <f t="shared" si="16"/>
        <v>0</v>
      </c>
      <c r="AK57" s="252">
        <f t="shared" si="17"/>
        <v>0</v>
      </c>
      <c r="AL57" s="252">
        <f t="shared" si="18"/>
        <v>0</v>
      </c>
      <c r="AM57" s="252">
        <f t="shared" si="19"/>
        <v>0</v>
      </c>
      <c r="AN57" s="252">
        <f t="shared" si="20"/>
        <v>0</v>
      </c>
      <c r="AO57" s="252">
        <f t="shared" si="21"/>
        <v>0</v>
      </c>
      <c r="AP57" s="252">
        <f t="shared" si="22"/>
        <v>0</v>
      </c>
      <c r="AQ57" s="252">
        <f t="shared" si="22"/>
        <v>0</v>
      </c>
      <c r="AR57" s="252">
        <f t="shared" si="33"/>
        <v>0</v>
      </c>
      <c r="AS57" s="252">
        <f t="shared" si="34"/>
        <v>0</v>
      </c>
      <c r="AT57" s="252">
        <f t="shared" si="35"/>
        <v>0</v>
      </c>
      <c r="AU57" s="252">
        <f t="shared" si="36"/>
        <v>0</v>
      </c>
      <c r="AV57" s="252">
        <f t="shared" si="37"/>
        <v>0</v>
      </c>
      <c r="AW57" s="252">
        <f t="shared" si="38"/>
        <v>0</v>
      </c>
      <c r="AX57" s="252"/>
      <c r="AY57" s="252">
        <f t="shared" si="23"/>
        <v>0</v>
      </c>
      <c r="AZ57" s="252">
        <f t="shared" si="24"/>
        <v>0</v>
      </c>
      <c r="BA57" s="252"/>
      <c r="BB57" s="252">
        <f t="shared" si="25"/>
        <v>0</v>
      </c>
      <c r="BC57" s="252"/>
      <c r="BD57" s="252">
        <f t="shared" si="26"/>
        <v>0</v>
      </c>
      <c r="BE57" s="252"/>
      <c r="BF57" s="252"/>
      <c r="BG57" s="252">
        <f t="shared" si="27"/>
        <v>0</v>
      </c>
      <c r="BH57" s="252"/>
      <c r="BI57" s="252">
        <f t="shared" si="28"/>
        <v>0</v>
      </c>
      <c r="BJ57" s="252">
        <f t="shared" si="29"/>
        <v>0</v>
      </c>
      <c r="BK57" s="252">
        <f t="shared" si="39"/>
        <v>0</v>
      </c>
      <c r="BM57" s="252">
        <f t="shared" si="40"/>
        <v>0</v>
      </c>
      <c r="BO57" s="252">
        <f t="shared" si="41"/>
        <v>0</v>
      </c>
    </row>
    <row r="58" spans="2:67" ht="20.100000000000001" customHeight="1">
      <c r="B58" s="11">
        <v>50</v>
      </c>
      <c r="C58" s="52" t="str">
        <f>CONCATENATE('2'!C53,'2'!Q53,'2'!D53,'2'!Q53,'2'!E53)</f>
        <v xml:space="preserve">  </v>
      </c>
      <c r="D58" s="51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12">
        <f t="shared" si="30"/>
        <v>0</v>
      </c>
      <c r="Z58" s="12">
        <f t="shared" si="31"/>
        <v>0</v>
      </c>
      <c r="AA58" s="12">
        <f t="shared" si="32"/>
        <v>0</v>
      </c>
      <c r="AB58" s="13">
        <f>ROUNDUP(((40/AA5)*Y58),0)</f>
        <v>0</v>
      </c>
      <c r="AC58" s="14"/>
      <c r="AD58" s="262"/>
      <c r="AE58" s="263"/>
      <c r="AF58" s="252">
        <f t="shared" si="12"/>
        <v>0</v>
      </c>
      <c r="AG58" s="252">
        <f t="shared" si="13"/>
        <v>0</v>
      </c>
      <c r="AH58" s="252">
        <f t="shared" si="14"/>
        <v>0</v>
      </c>
      <c r="AI58" s="252">
        <f t="shared" si="15"/>
        <v>0</v>
      </c>
      <c r="AJ58" s="252">
        <f t="shared" si="16"/>
        <v>0</v>
      </c>
      <c r="AK58" s="252">
        <f t="shared" si="17"/>
        <v>0</v>
      </c>
      <c r="AL58" s="252">
        <f t="shared" si="18"/>
        <v>0</v>
      </c>
      <c r="AM58" s="252">
        <f t="shared" si="19"/>
        <v>0</v>
      </c>
      <c r="AN58" s="252">
        <f t="shared" si="20"/>
        <v>0</v>
      </c>
      <c r="AO58" s="252">
        <f t="shared" si="21"/>
        <v>0</v>
      </c>
      <c r="AP58" s="252">
        <f t="shared" si="22"/>
        <v>0</v>
      </c>
      <c r="AQ58" s="252">
        <f t="shared" si="22"/>
        <v>0</v>
      </c>
      <c r="AR58" s="252">
        <f t="shared" si="33"/>
        <v>0</v>
      </c>
      <c r="AS58" s="252">
        <f t="shared" si="34"/>
        <v>0</v>
      </c>
      <c r="AT58" s="252">
        <f t="shared" si="35"/>
        <v>0</v>
      </c>
      <c r="AU58" s="252">
        <f t="shared" si="36"/>
        <v>0</v>
      </c>
      <c r="AV58" s="252">
        <f t="shared" si="37"/>
        <v>0</v>
      </c>
      <c r="AW58" s="252">
        <f t="shared" si="38"/>
        <v>0</v>
      </c>
      <c r="AX58" s="252"/>
      <c r="AY58" s="252">
        <f t="shared" si="23"/>
        <v>0</v>
      </c>
      <c r="AZ58" s="252">
        <f t="shared" si="24"/>
        <v>0</v>
      </c>
      <c r="BA58" s="252"/>
      <c r="BB58" s="252">
        <f t="shared" si="25"/>
        <v>0</v>
      </c>
      <c r="BC58" s="252"/>
      <c r="BD58" s="252">
        <f t="shared" si="26"/>
        <v>0</v>
      </c>
      <c r="BE58" s="252"/>
      <c r="BF58" s="252"/>
      <c r="BG58" s="252">
        <f t="shared" si="27"/>
        <v>0</v>
      </c>
      <c r="BH58" s="252"/>
      <c r="BI58" s="252">
        <f t="shared" si="28"/>
        <v>0</v>
      </c>
      <c r="BJ58" s="252">
        <f t="shared" si="29"/>
        <v>0</v>
      </c>
      <c r="BK58" s="252">
        <f t="shared" si="39"/>
        <v>0</v>
      </c>
      <c r="BM58" s="252">
        <f t="shared" si="40"/>
        <v>0</v>
      </c>
      <c r="BO58" s="252">
        <f t="shared" si="41"/>
        <v>0</v>
      </c>
    </row>
    <row r="59" spans="2:67" ht="20.100000000000001" customHeight="1">
      <c r="B59" s="11">
        <v>51</v>
      </c>
      <c r="C59" s="52" t="str">
        <f>CONCATENATE('2'!C54,'2'!Q54,'2'!D54,'2'!Q54,'2'!E54)</f>
        <v xml:space="preserve">  </v>
      </c>
      <c r="D59" s="51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12">
        <f t="shared" si="30"/>
        <v>0</v>
      </c>
      <c r="Z59" s="12">
        <f t="shared" si="31"/>
        <v>0</v>
      </c>
      <c r="AA59" s="12">
        <f t="shared" si="32"/>
        <v>0</v>
      </c>
      <c r="AB59" s="13">
        <f>ROUNDUP(((40/AA5)*Y59),0)</f>
        <v>0</v>
      </c>
      <c r="AC59" s="14"/>
      <c r="AD59" s="262"/>
      <c r="AE59" s="263"/>
      <c r="AF59" s="252">
        <f t="shared" si="12"/>
        <v>0</v>
      </c>
      <c r="AG59" s="252">
        <f t="shared" si="13"/>
        <v>0</v>
      </c>
      <c r="AH59" s="252">
        <f t="shared" si="14"/>
        <v>0</v>
      </c>
      <c r="AI59" s="252">
        <f t="shared" si="15"/>
        <v>0</v>
      </c>
      <c r="AJ59" s="252">
        <f t="shared" si="16"/>
        <v>0</v>
      </c>
      <c r="AK59" s="252">
        <f t="shared" si="17"/>
        <v>0</v>
      </c>
      <c r="AL59" s="252">
        <f t="shared" si="18"/>
        <v>0</v>
      </c>
      <c r="AM59" s="252">
        <f t="shared" si="19"/>
        <v>0</v>
      </c>
      <c r="AN59" s="252">
        <f t="shared" si="20"/>
        <v>0</v>
      </c>
      <c r="AO59" s="252">
        <f t="shared" si="21"/>
        <v>0</v>
      </c>
      <c r="AP59" s="252">
        <f t="shared" si="22"/>
        <v>0</v>
      </c>
      <c r="AQ59" s="252">
        <f t="shared" si="22"/>
        <v>0</v>
      </c>
      <c r="AR59" s="252">
        <f t="shared" si="33"/>
        <v>0</v>
      </c>
      <c r="AS59" s="252">
        <f t="shared" si="34"/>
        <v>0</v>
      </c>
      <c r="AT59" s="252">
        <f t="shared" si="35"/>
        <v>0</v>
      </c>
      <c r="AU59" s="252">
        <f t="shared" si="36"/>
        <v>0</v>
      </c>
      <c r="AV59" s="252">
        <f t="shared" si="37"/>
        <v>0</v>
      </c>
      <c r="AW59" s="252">
        <f t="shared" si="38"/>
        <v>0</v>
      </c>
      <c r="AX59" s="252"/>
      <c r="AY59" s="252">
        <f t="shared" si="23"/>
        <v>0</v>
      </c>
      <c r="AZ59" s="252">
        <f t="shared" si="24"/>
        <v>0</v>
      </c>
      <c r="BA59" s="252"/>
      <c r="BB59" s="252">
        <f t="shared" si="25"/>
        <v>0</v>
      </c>
      <c r="BC59" s="252"/>
      <c r="BD59" s="252">
        <f t="shared" si="26"/>
        <v>0</v>
      </c>
      <c r="BE59" s="252"/>
      <c r="BF59" s="252"/>
      <c r="BG59" s="252">
        <f t="shared" si="27"/>
        <v>0</v>
      </c>
      <c r="BH59" s="252"/>
      <c r="BI59" s="252">
        <f t="shared" si="28"/>
        <v>0</v>
      </c>
      <c r="BJ59" s="252">
        <f t="shared" si="29"/>
        <v>0</v>
      </c>
      <c r="BK59" s="252">
        <f t="shared" si="39"/>
        <v>0</v>
      </c>
      <c r="BM59" s="252">
        <f t="shared" si="40"/>
        <v>0</v>
      </c>
      <c r="BO59" s="252">
        <f t="shared" si="41"/>
        <v>0</v>
      </c>
    </row>
    <row r="60" spans="2:67" ht="20.100000000000001" customHeight="1">
      <c r="B60" s="11">
        <v>52</v>
      </c>
      <c r="C60" s="52" t="str">
        <f>CONCATENATE('2'!C55,'2'!Q55,'2'!D55,'2'!Q55,'2'!E55)</f>
        <v xml:space="preserve">  </v>
      </c>
      <c r="D60" s="51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12">
        <f t="shared" si="30"/>
        <v>0</v>
      </c>
      <c r="Z60" s="12">
        <f t="shared" si="31"/>
        <v>0</v>
      </c>
      <c r="AA60" s="12">
        <f t="shared" si="32"/>
        <v>0</v>
      </c>
      <c r="AB60" s="13">
        <f>ROUNDUP(((40/AA5)*Y60),0)</f>
        <v>0</v>
      </c>
      <c r="AC60" s="14"/>
      <c r="AD60" s="262"/>
      <c r="AE60" s="263"/>
      <c r="AF60" s="252">
        <f t="shared" si="12"/>
        <v>0</v>
      </c>
      <c r="AG60" s="252">
        <f t="shared" si="13"/>
        <v>0</v>
      </c>
      <c r="AH60" s="252">
        <f t="shared" si="14"/>
        <v>0</v>
      </c>
      <c r="AI60" s="252">
        <f t="shared" si="15"/>
        <v>0</v>
      </c>
      <c r="AJ60" s="252">
        <f t="shared" si="16"/>
        <v>0</v>
      </c>
      <c r="AK60" s="252">
        <f t="shared" si="17"/>
        <v>0</v>
      </c>
      <c r="AL60" s="252">
        <f t="shared" si="18"/>
        <v>0</v>
      </c>
      <c r="AM60" s="252">
        <f t="shared" si="19"/>
        <v>0</v>
      </c>
      <c r="AN60" s="252">
        <f t="shared" si="20"/>
        <v>0</v>
      </c>
      <c r="AO60" s="252">
        <f t="shared" si="21"/>
        <v>0</v>
      </c>
      <c r="AP60" s="252">
        <f t="shared" si="22"/>
        <v>0</v>
      </c>
      <c r="AQ60" s="252">
        <f t="shared" si="22"/>
        <v>0</v>
      </c>
      <c r="AR60" s="252">
        <f t="shared" si="33"/>
        <v>0</v>
      </c>
      <c r="AS60" s="252">
        <f t="shared" si="34"/>
        <v>0</v>
      </c>
      <c r="AT60" s="252">
        <f t="shared" si="35"/>
        <v>0</v>
      </c>
      <c r="AU60" s="252">
        <f t="shared" si="36"/>
        <v>0</v>
      </c>
      <c r="AV60" s="252">
        <f t="shared" si="37"/>
        <v>0</v>
      </c>
      <c r="AW60" s="252">
        <f t="shared" si="38"/>
        <v>0</v>
      </c>
      <c r="AX60" s="252"/>
      <c r="AY60" s="252">
        <f t="shared" si="23"/>
        <v>0</v>
      </c>
      <c r="AZ60" s="252">
        <f t="shared" si="24"/>
        <v>0</v>
      </c>
      <c r="BA60" s="252"/>
      <c r="BB60" s="252">
        <f t="shared" si="25"/>
        <v>0</v>
      </c>
      <c r="BC60" s="252"/>
      <c r="BD60" s="252">
        <f t="shared" si="26"/>
        <v>0</v>
      </c>
      <c r="BE60" s="252"/>
      <c r="BF60" s="252"/>
      <c r="BG60" s="252">
        <f t="shared" si="27"/>
        <v>0</v>
      </c>
      <c r="BH60" s="252"/>
      <c r="BI60" s="252">
        <f t="shared" si="28"/>
        <v>0</v>
      </c>
      <c r="BJ60" s="252">
        <f t="shared" si="29"/>
        <v>0</v>
      </c>
      <c r="BK60" s="252">
        <f t="shared" si="39"/>
        <v>0</v>
      </c>
      <c r="BM60" s="252">
        <f t="shared" si="40"/>
        <v>0</v>
      </c>
      <c r="BO60" s="252">
        <f t="shared" si="41"/>
        <v>0</v>
      </c>
    </row>
    <row r="61" spans="2:67" ht="20.100000000000001" customHeight="1">
      <c r="B61" s="11">
        <v>53</v>
      </c>
      <c r="C61" s="52" t="str">
        <f>CONCATENATE('2'!C56,'2'!Q56,'2'!D56,'2'!Q56,'2'!E56)</f>
        <v xml:space="preserve">  </v>
      </c>
      <c r="D61" s="51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12">
        <f t="shared" si="30"/>
        <v>0</v>
      </c>
      <c r="Z61" s="12">
        <f t="shared" si="31"/>
        <v>0</v>
      </c>
      <c r="AA61" s="12">
        <f t="shared" si="32"/>
        <v>0</v>
      </c>
      <c r="AB61" s="13">
        <f>ROUNDUP(((40/AA5)*Y61),0)</f>
        <v>0</v>
      </c>
      <c r="AC61" s="14"/>
      <c r="AD61" s="262"/>
      <c r="AE61" s="263"/>
      <c r="AF61" s="252">
        <f t="shared" si="12"/>
        <v>0</v>
      </c>
      <c r="AG61" s="252">
        <f t="shared" si="13"/>
        <v>0</v>
      </c>
      <c r="AH61" s="252">
        <f t="shared" si="14"/>
        <v>0</v>
      </c>
      <c r="AI61" s="252">
        <f t="shared" si="15"/>
        <v>0</v>
      </c>
      <c r="AJ61" s="252">
        <f t="shared" si="16"/>
        <v>0</v>
      </c>
      <c r="AK61" s="252">
        <f t="shared" si="17"/>
        <v>0</v>
      </c>
      <c r="AL61" s="252">
        <f t="shared" si="18"/>
        <v>0</v>
      </c>
      <c r="AM61" s="252">
        <f t="shared" si="19"/>
        <v>0</v>
      </c>
      <c r="AN61" s="252">
        <f t="shared" si="20"/>
        <v>0</v>
      </c>
      <c r="AO61" s="252">
        <f t="shared" si="21"/>
        <v>0</v>
      </c>
      <c r="AP61" s="252">
        <f t="shared" si="22"/>
        <v>0</v>
      </c>
      <c r="AQ61" s="252">
        <f t="shared" si="22"/>
        <v>0</v>
      </c>
      <c r="AR61" s="252">
        <f t="shared" si="33"/>
        <v>0</v>
      </c>
      <c r="AS61" s="252">
        <f t="shared" si="34"/>
        <v>0</v>
      </c>
      <c r="AT61" s="252">
        <f t="shared" si="35"/>
        <v>0</v>
      </c>
      <c r="AU61" s="252">
        <f t="shared" si="36"/>
        <v>0</v>
      </c>
      <c r="AV61" s="252">
        <f t="shared" si="37"/>
        <v>0</v>
      </c>
      <c r="AW61" s="252">
        <f t="shared" si="38"/>
        <v>0</v>
      </c>
      <c r="AX61" s="252"/>
      <c r="AY61" s="252">
        <f t="shared" si="23"/>
        <v>0</v>
      </c>
      <c r="AZ61" s="252">
        <f t="shared" si="24"/>
        <v>0</v>
      </c>
      <c r="BA61" s="252"/>
      <c r="BB61" s="252">
        <f t="shared" si="25"/>
        <v>0</v>
      </c>
      <c r="BC61" s="252"/>
      <c r="BD61" s="252">
        <f t="shared" si="26"/>
        <v>0</v>
      </c>
      <c r="BE61" s="252"/>
      <c r="BF61" s="252"/>
      <c r="BG61" s="252">
        <f t="shared" si="27"/>
        <v>0</v>
      </c>
      <c r="BH61" s="252"/>
      <c r="BI61" s="252">
        <f t="shared" si="28"/>
        <v>0</v>
      </c>
      <c r="BJ61" s="252">
        <f t="shared" si="29"/>
        <v>0</v>
      </c>
      <c r="BK61" s="252">
        <f t="shared" si="39"/>
        <v>0</v>
      </c>
      <c r="BM61" s="252">
        <f t="shared" si="40"/>
        <v>0</v>
      </c>
      <c r="BO61" s="252">
        <f t="shared" si="41"/>
        <v>0</v>
      </c>
    </row>
    <row r="62" spans="2:67" ht="20.100000000000001" customHeight="1">
      <c r="B62" s="11">
        <v>54</v>
      </c>
      <c r="C62" s="52" t="str">
        <f>CONCATENATE('2'!C57,'2'!Q57,'2'!D57,'2'!Q57,'2'!E57)</f>
        <v xml:space="preserve">  </v>
      </c>
      <c r="D62" s="51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12">
        <f t="shared" si="30"/>
        <v>0</v>
      </c>
      <c r="Z62" s="12">
        <f t="shared" si="31"/>
        <v>0</v>
      </c>
      <c r="AA62" s="12">
        <f t="shared" si="32"/>
        <v>0</v>
      </c>
      <c r="AB62" s="13">
        <f>ROUNDUP(((40/AA5)*Y62),0)</f>
        <v>0</v>
      </c>
      <c r="AC62" s="14"/>
      <c r="AD62" s="262"/>
      <c r="AE62" s="263"/>
      <c r="AF62" s="252">
        <f t="shared" si="12"/>
        <v>0</v>
      </c>
      <c r="AG62" s="252">
        <f t="shared" si="13"/>
        <v>0</v>
      </c>
      <c r="AH62" s="252">
        <f t="shared" si="14"/>
        <v>0</v>
      </c>
      <c r="AI62" s="252">
        <f t="shared" si="15"/>
        <v>0</v>
      </c>
      <c r="AJ62" s="252">
        <f t="shared" si="16"/>
        <v>0</v>
      </c>
      <c r="AK62" s="252">
        <f t="shared" si="17"/>
        <v>0</v>
      </c>
      <c r="AL62" s="252">
        <f t="shared" si="18"/>
        <v>0</v>
      </c>
      <c r="AM62" s="252">
        <f t="shared" si="19"/>
        <v>0</v>
      </c>
      <c r="AN62" s="252">
        <f t="shared" si="20"/>
        <v>0</v>
      </c>
      <c r="AO62" s="252">
        <f t="shared" si="21"/>
        <v>0</v>
      </c>
      <c r="AP62" s="252">
        <f t="shared" si="22"/>
        <v>0</v>
      </c>
      <c r="AQ62" s="252">
        <f t="shared" si="22"/>
        <v>0</v>
      </c>
      <c r="AR62" s="252">
        <f t="shared" si="33"/>
        <v>0</v>
      </c>
      <c r="AS62" s="252">
        <f t="shared" si="34"/>
        <v>0</v>
      </c>
      <c r="AT62" s="252">
        <f t="shared" si="35"/>
        <v>0</v>
      </c>
      <c r="AU62" s="252">
        <f t="shared" si="36"/>
        <v>0</v>
      </c>
      <c r="AV62" s="252">
        <f t="shared" si="37"/>
        <v>0</v>
      </c>
      <c r="AW62" s="252">
        <f t="shared" si="38"/>
        <v>0</v>
      </c>
      <c r="AX62" s="252"/>
      <c r="AY62" s="252">
        <f t="shared" si="23"/>
        <v>0</v>
      </c>
      <c r="AZ62" s="252">
        <f t="shared" si="24"/>
        <v>0</v>
      </c>
      <c r="BA62" s="252"/>
      <c r="BB62" s="252">
        <f t="shared" si="25"/>
        <v>0</v>
      </c>
      <c r="BC62" s="252"/>
      <c r="BD62" s="252">
        <f t="shared" si="26"/>
        <v>0</v>
      </c>
      <c r="BE62" s="252"/>
      <c r="BF62" s="252"/>
      <c r="BG62" s="252">
        <f t="shared" si="27"/>
        <v>0</v>
      </c>
      <c r="BH62" s="252"/>
      <c r="BI62" s="252">
        <f t="shared" si="28"/>
        <v>0</v>
      </c>
      <c r="BJ62" s="252">
        <f t="shared" si="29"/>
        <v>0</v>
      </c>
      <c r="BK62" s="252">
        <f t="shared" si="39"/>
        <v>0</v>
      </c>
      <c r="BM62" s="252">
        <f t="shared" si="40"/>
        <v>0</v>
      </c>
      <c r="BO62" s="252">
        <f t="shared" si="41"/>
        <v>0</v>
      </c>
    </row>
    <row r="63" spans="2:67" ht="20.100000000000001" customHeight="1">
      <c r="B63" s="11">
        <v>55</v>
      </c>
      <c r="C63" s="52" t="str">
        <f>CONCATENATE('2'!C58,'2'!Q58,'2'!D58,'2'!Q58,'2'!E58)</f>
        <v xml:space="preserve">  </v>
      </c>
      <c r="D63" s="51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12">
        <f t="shared" si="30"/>
        <v>0</v>
      </c>
      <c r="Z63" s="12">
        <f t="shared" si="31"/>
        <v>0</v>
      </c>
      <c r="AA63" s="12">
        <f t="shared" si="32"/>
        <v>0</v>
      </c>
      <c r="AB63" s="13">
        <f>ROUNDUP(((40/AA5)*Y63),0)</f>
        <v>0</v>
      </c>
      <c r="AC63" s="14"/>
      <c r="AD63" s="262"/>
      <c r="AE63" s="263"/>
      <c r="AF63" s="252">
        <f t="shared" si="12"/>
        <v>0</v>
      </c>
      <c r="AG63" s="252">
        <f t="shared" si="13"/>
        <v>0</v>
      </c>
      <c r="AH63" s="252">
        <f t="shared" si="14"/>
        <v>0</v>
      </c>
      <c r="AI63" s="252">
        <f t="shared" si="15"/>
        <v>0</v>
      </c>
      <c r="AJ63" s="252">
        <f t="shared" si="16"/>
        <v>0</v>
      </c>
      <c r="AK63" s="252">
        <f t="shared" si="17"/>
        <v>0</v>
      </c>
      <c r="AL63" s="252">
        <f t="shared" si="18"/>
        <v>0</v>
      </c>
      <c r="AM63" s="252">
        <f t="shared" si="19"/>
        <v>0</v>
      </c>
      <c r="AN63" s="252">
        <f t="shared" si="20"/>
        <v>0</v>
      </c>
      <c r="AO63" s="252">
        <f t="shared" si="21"/>
        <v>0</v>
      </c>
      <c r="AP63" s="252">
        <f t="shared" si="22"/>
        <v>0</v>
      </c>
      <c r="AQ63" s="252">
        <f t="shared" si="22"/>
        <v>0</v>
      </c>
      <c r="AR63" s="252">
        <f t="shared" si="33"/>
        <v>0</v>
      </c>
      <c r="AS63" s="252">
        <f t="shared" si="34"/>
        <v>0</v>
      </c>
      <c r="AT63" s="252">
        <f t="shared" si="35"/>
        <v>0</v>
      </c>
      <c r="AU63" s="252">
        <f t="shared" si="36"/>
        <v>0</v>
      </c>
      <c r="AV63" s="252">
        <f t="shared" si="37"/>
        <v>0</v>
      </c>
      <c r="AW63" s="252">
        <f t="shared" si="38"/>
        <v>0</v>
      </c>
      <c r="AX63" s="252"/>
      <c r="AY63" s="252">
        <f t="shared" si="23"/>
        <v>0</v>
      </c>
      <c r="AZ63" s="252">
        <f t="shared" si="24"/>
        <v>0</v>
      </c>
      <c r="BA63" s="252"/>
      <c r="BB63" s="252">
        <f t="shared" si="25"/>
        <v>0</v>
      </c>
      <c r="BC63" s="252"/>
      <c r="BD63" s="252">
        <f t="shared" si="26"/>
        <v>0</v>
      </c>
      <c r="BE63" s="252"/>
      <c r="BF63" s="252"/>
      <c r="BG63" s="252">
        <f t="shared" si="27"/>
        <v>0</v>
      </c>
      <c r="BH63" s="252"/>
      <c r="BI63" s="252">
        <f t="shared" si="28"/>
        <v>0</v>
      </c>
      <c r="BJ63" s="252">
        <f t="shared" si="29"/>
        <v>0</v>
      </c>
      <c r="BK63" s="252">
        <f t="shared" si="39"/>
        <v>0</v>
      </c>
      <c r="BM63" s="252">
        <f t="shared" si="40"/>
        <v>0</v>
      </c>
      <c r="BO63" s="252">
        <f t="shared" si="41"/>
        <v>0</v>
      </c>
    </row>
    <row r="64" spans="2:67" ht="20.100000000000001" customHeight="1">
      <c r="B64" s="11">
        <v>56</v>
      </c>
      <c r="C64" s="52" t="str">
        <f>CONCATENATE('2'!C59,'2'!Q59,'2'!D59,'2'!Q59,'2'!E59)</f>
        <v xml:space="preserve">  </v>
      </c>
      <c r="D64" s="51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12">
        <f t="shared" si="30"/>
        <v>0</v>
      </c>
      <c r="Z64" s="12">
        <f t="shared" si="31"/>
        <v>0</v>
      </c>
      <c r="AA64" s="12">
        <f t="shared" si="32"/>
        <v>0</v>
      </c>
      <c r="AB64" s="13">
        <f>ROUNDUP(((40/AA5)*Y64),0)</f>
        <v>0</v>
      </c>
      <c r="AC64" s="14"/>
      <c r="AD64" s="262"/>
      <c r="AE64" s="263"/>
      <c r="AF64" s="252">
        <f t="shared" si="12"/>
        <v>0</v>
      </c>
      <c r="AG64" s="252">
        <f t="shared" si="13"/>
        <v>0</v>
      </c>
      <c r="AH64" s="252">
        <f t="shared" si="14"/>
        <v>0</v>
      </c>
      <c r="AI64" s="252">
        <f t="shared" si="15"/>
        <v>0</v>
      </c>
      <c r="AJ64" s="252">
        <f t="shared" si="16"/>
        <v>0</v>
      </c>
      <c r="AK64" s="252">
        <f t="shared" si="17"/>
        <v>0</v>
      </c>
      <c r="AL64" s="252">
        <f t="shared" si="18"/>
        <v>0</v>
      </c>
      <c r="AM64" s="252">
        <f t="shared" si="19"/>
        <v>0</v>
      </c>
      <c r="AN64" s="252">
        <f t="shared" si="20"/>
        <v>0</v>
      </c>
      <c r="AO64" s="252">
        <f t="shared" si="21"/>
        <v>0</v>
      </c>
      <c r="AP64" s="252">
        <f t="shared" si="22"/>
        <v>0</v>
      </c>
      <c r="AQ64" s="252">
        <f t="shared" si="22"/>
        <v>0</v>
      </c>
      <c r="AR64" s="252">
        <f t="shared" si="33"/>
        <v>0</v>
      </c>
      <c r="AS64" s="252">
        <f t="shared" si="34"/>
        <v>0</v>
      </c>
      <c r="AT64" s="252">
        <f t="shared" si="35"/>
        <v>0</v>
      </c>
      <c r="AU64" s="252">
        <f t="shared" si="36"/>
        <v>0</v>
      </c>
      <c r="AV64" s="252">
        <f t="shared" si="37"/>
        <v>0</v>
      </c>
      <c r="AW64" s="252">
        <f t="shared" si="38"/>
        <v>0</v>
      </c>
      <c r="AX64" s="252"/>
      <c r="AY64" s="252">
        <f t="shared" si="23"/>
        <v>0</v>
      </c>
      <c r="AZ64" s="252">
        <f t="shared" si="24"/>
        <v>0</v>
      </c>
      <c r="BA64" s="252"/>
      <c r="BB64" s="252">
        <f t="shared" si="25"/>
        <v>0</v>
      </c>
      <c r="BC64" s="252"/>
      <c r="BD64" s="252">
        <f t="shared" si="26"/>
        <v>0</v>
      </c>
      <c r="BE64" s="252"/>
      <c r="BF64" s="252"/>
      <c r="BG64" s="252">
        <f t="shared" si="27"/>
        <v>0</v>
      </c>
      <c r="BH64" s="252"/>
      <c r="BI64" s="252">
        <f t="shared" si="28"/>
        <v>0</v>
      </c>
      <c r="BJ64" s="252">
        <f t="shared" si="29"/>
        <v>0</v>
      </c>
      <c r="BK64" s="252">
        <f t="shared" si="39"/>
        <v>0</v>
      </c>
      <c r="BM64" s="252">
        <f t="shared" si="40"/>
        <v>0</v>
      </c>
      <c r="BO64" s="252">
        <f t="shared" si="41"/>
        <v>0</v>
      </c>
    </row>
    <row r="65" spans="2:67" ht="20.100000000000001" customHeight="1">
      <c r="B65" s="11">
        <v>57</v>
      </c>
      <c r="C65" s="52" t="str">
        <f>CONCATENATE('2'!C60,'2'!Q60,'2'!D60,'2'!Q60,'2'!E60)</f>
        <v xml:space="preserve">  </v>
      </c>
      <c r="D65" s="51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12">
        <f t="shared" si="30"/>
        <v>0</v>
      </c>
      <c r="Z65" s="12">
        <f t="shared" si="31"/>
        <v>0</v>
      </c>
      <c r="AA65" s="12">
        <f t="shared" si="32"/>
        <v>0</v>
      </c>
      <c r="AB65" s="13">
        <f>ROUNDUP(((40/AA5)*Y65),0)</f>
        <v>0</v>
      </c>
      <c r="AC65" s="14"/>
      <c r="AD65" s="262"/>
      <c r="AE65" s="263"/>
      <c r="AF65" s="252">
        <f t="shared" si="12"/>
        <v>0</v>
      </c>
      <c r="AG65" s="252">
        <f t="shared" si="13"/>
        <v>0</v>
      </c>
      <c r="AH65" s="252">
        <f t="shared" si="14"/>
        <v>0</v>
      </c>
      <c r="AI65" s="252">
        <f t="shared" si="15"/>
        <v>0</v>
      </c>
      <c r="AJ65" s="252">
        <f t="shared" si="16"/>
        <v>0</v>
      </c>
      <c r="AK65" s="252">
        <f t="shared" si="17"/>
        <v>0</v>
      </c>
      <c r="AL65" s="252">
        <f t="shared" si="18"/>
        <v>0</v>
      </c>
      <c r="AM65" s="252">
        <f t="shared" si="19"/>
        <v>0</v>
      </c>
      <c r="AN65" s="252">
        <f t="shared" si="20"/>
        <v>0</v>
      </c>
      <c r="AO65" s="252">
        <f t="shared" si="21"/>
        <v>0</v>
      </c>
      <c r="AP65" s="252">
        <f t="shared" si="22"/>
        <v>0</v>
      </c>
      <c r="AQ65" s="252">
        <f t="shared" si="22"/>
        <v>0</v>
      </c>
      <c r="AR65" s="252">
        <f t="shared" si="33"/>
        <v>0</v>
      </c>
      <c r="AS65" s="252">
        <f t="shared" si="34"/>
        <v>0</v>
      </c>
      <c r="AT65" s="252">
        <f t="shared" si="35"/>
        <v>0</v>
      </c>
      <c r="AU65" s="252">
        <f t="shared" si="36"/>
        <v>0</v>
      </c>
      <c r="AV65" s="252">
        <f t="shared" si="37"/>
        <v>0</v>
      </c>
      <c r="AW65" s="252">
        <f t="shared" si="38"/>
        <v>0</v>
      </c>
      <c r="AX65" s="252"/>
      <c r="AY65" s="252">
        <f t="shared" si="23"/>
        <v>0</v>
      </c>
      <c r="AZ65" s="252">
        <f t="shared" si="24"/>
        <v>0</v>
      </c>
      <c r="BA65" s="252"/>
      <c r="BB65" s="252">
        <f t="shared" si="25"/>
        <v>0</v>
      </c>
      <c r="BC65" s="252"/>
      <c r="BD65" s="252">
        <f t="shared" si="26"/>
        <v>0</v>
      </c>
      <c r="BE65" s="252"/>
      <c r="BF65" s="252"/>
      <c r="BG65" s="252">
        <f t="shared" si="27"/>
        <v>0</v>
      </c>
      <c r="BH65" s="252"/>
      <c r="BI65" s="252">
        <f t="shared" si="28"/>
        <v>0</v>
      </c>
      <c r="BJ65" s="252">
        <f t="shared" si="29"/>
        <v>0</v>
      </c>
      <c r="BK65" s="252">
        <f t="shared" si="39"/>
        <v>0</v>
      </c>
      <c r="BM65" s="252">
        <f t="shared" si="40"/>
        <v>0</v>
      </c>
      <c r="BO65" s="252">
        <f t="shared" si="41"/>
        <v>0</v>
      </c>
    </row>
    <row r="66" spans="2:67" ht="20.100000000000001" customHeight="1">
      <c r="B66" s="11">
        <v>58</v>
      </c>
      <c r="C66" s="52" t="str">
        <f>CONCATENATE('2'!C61,'2'!Q61,'2'!D61,'2'!Q61,'2'!E61)</f>
        <v xml:space="preserve">  </v>
      </c>
      <c r="D66" s="51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12">
        <f t="shared" si="30"/>
        <v>0</v>
      </c>
      <c r="Z66" s="12">
        <f t="shared" si="31"/>
        <v>0</v>
      </c>
      <c r="AA66" s="12">
        <f t="shared" si="32"/>
        <v>0</v>
      </c>
      <c r="AB66" s="13">
        <f>ROUNDUP(((40/AA5)*Y66),0)</f>
        <v>0</v>
      </c>
      <c r="AC66" s="14"/>
      <c r="AD66" s="262"/>
      <c r="AE66" s="263"/>
      <c r="AF66" s="252">
        <f t="shared" si="12"/>
        <v>0</v>
      </c>
      <c r="AG66" s="252">
        <f t="shared" si="13"/>
        <v>0</v>
      </c>
      <c r="AH66" s="252">
        <f t="shared" si="14"/>
        <v>0</v>
      </c>
      <c r="AI66" s="252">
        <f t="shared" si="15"/>
        <v>0</v>
      </c>
      <c r="AJ66" s="252">
        <f t="shared" si="16"/>
        <v>0</v>
      </c>
      <c r="AK66" s="252">
        <f t="shared" si="17"/>
        <v>0</v>
      </c>
      <c r="AL66" s="252">
        <f t="shared" si="18"/>
        <v>0</v>
      </c>
      <c r="AM66" s="252">
        <f t="shared" si="19"/>
        <v>0</v>
      </c>
      <c r="AN66" s="252">
        <f t="shared" si="20"/>
        <v>0</v>
      </c>
      <c r="AO66" s="252">
        <f t="shared" si="21"/>
        <v>0</v>
      </c>
      <c r="AP66" s="252">
        <f t="shared" si="22"/>
        <v>0</v>
      </c>
      <c r="AQ66" s="252">
        <f t="shared" si="22"/>
        <v>0</v>
      </c>
      <c r="AR66" s="252">
        <f t="shared" si="33"/>
        <v>0</v>
      </c>
      <c r="AS66" s="252">
        <f t="shared" si="34"/>
        <v>0</v>
      </c>
      <c r="AT66" s="252">
        <f t="shared" si="35"/>
        <v>0</v>
      </c>
      <c r="AU66" s="252">
        <f t="shared" si="36"/>
        <v>0</v>
      </c>
      <c r="AV66" s="252">
        <f t="shared" si="37"/>
        <v>0</v>
      </c>
      <c r="AW66" s="252">
        <f t="shared" si="38"/>
        <v>0</v>
      </c>
      <c r="AX66" s="252"/>
      <c r="AY66" s="252">
        <f t="shared" si="23"/>
        <v>0</v>
      </c>
      <c r="AZ66" s="252">
        <f t="shared" si="24"/>
        <v>0</v>
      </c>
      <c r="BA66" s="252"/>
      <c r="BB66" s="252">
        <f t="shared" si="25"/>
        <v>0</v>
      </c>
      <c r="BC66" s="252"/>
      <c r="BD66" s="252">
        <f t="shared" si="26"/>
        <v>0</v>
      </c>
      <c r="BE66" s="252"/>
      <c r="BF66" s="252"/>
      <c r="BG66" s="252">
        <f t="shared" si="27"/>
        <v>0</v>
      </c>
      <c r="BH66" s="252"/>
      <c r="BI66" s="252">
        <f t="shared" si="28"/>
        <v>0</v>
      </c>
      <c r="BJ66" s="252">
        <f t="shared" si="29"/>
        <v>0</v>
      </c>
      <c r="BK66" s="252">
        <f t="shared" si="39"/>
        <v>0</v>
      </c>
      <c r="BM66" s="252">
        <f t="shared" si="40"/>
        <v>0</v>
      </c>
      <c r="BO66" s="252">
        <f t="shared" si="41"/>
        <v>0</v>
      </c>
    </row>
    <row r="67" spans="2:67" ht="20.100000000000001" customHeight="1">
      <c r="B67" s="11">
        <v>59</v>
      </c>
      <c r="C67" s="52" t="str">
        <f>CONCATENATE('2'!C62,'2'!Q62,'2'!D62,'2'!Q62,'2'!E62)</f>
        <v xml:space="preserve">  </v>
      </c>
      <c r="D67" s="51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12">
        <f t="shared" si="30"/>
        <v>0</v>
      </c>
      <c r="Z67" s="12">
        <f t="shared" si="31"/>
        <v>0</v>
      </c>
      <c r="AA67" s="12">
        <f t="shared" si="32"/>
        <v>0</v>
      </c>
      <c r="AB67" s="13">
        <f>ROUNDUP(((40/AA5)*Y67),0)</f>
        <v>0</v>
      </c>
      <c r="AC67" s="14"/>
      <c r="AD67" s="262"/>
      <c r="AE67" s="263"/>
      <c r="AF67" s="252">
        <f t="shared" si="12"/>
        <v>0</v>
      </c>
      <c r="AG67" s="252">
        <f t="shared" si="13"/>
        <v>0</v>
      </c>
      <c r="AH67" s="252">
        <f t="shared" si="14"/>
        <v>0</v>
      </c>
      <c r="AI67" s="252">
        <f t="shared" si="15"/>
        <v>0</v>
      </c>
      <c r="AJ67" s="252">
        <f t="shared" si="16"/>
        <v>0</v>
      </c>
      <c r="AK67" s="252">
        <f t="shared" si="17"/>
        <v>0</v>
      </c>
      <c r="AL67" s="252">
        <f t="shared" si="18"/>
        <v>0</v>
      </c>
      <c r="AM67" s="252">
        <f t="shared" si="19"/>
        <v>0</v>
      </c>
      <c r="AN67" s="252">
        <f t="shared" si="20"/>
        <v>0</v>
      </c>
      <c r="AO67" s="252">
        <f t="shared" si="21"/>
        <v>0</v>
      </c>
      <c r="AP67" s="252">
        <f t="shared" si="22"/>
        <v>0</v>
      </c>
      <c r="AQ67" s="252">
        <f t="shared" si="22"/>
        <v>0</v>
      </c>
      <c r="AR67" s="252">
        <f t="shared" si="33"/>
        <v>0</v>
      </c>
      <c r="AS67" s="252">
        <f t="shared" si="34"/>
        <v>0</v>
      </c>
      <c r="AT67" s="252">
        <f t="shared" si="35"/>
        <v>0</v>
      </c>
      <c r="AU67" s="252">
        <f t="shared" si="36"/>
        <v>0</v>
      </c>
      <c r="AV67" s="252">
        <f t="shared" si="37"/>
        <v>0</v>
      </c>
      <c r="AW67" s="252">
        <f t="shared" si="38"/>
        <v>0</v>
      </c>
      <c r="AX67" s="252"/>
      <c r="AY67" s="252">
        <f t="shared" si="23"/>
        <v>0</v>
      </c>
      <c r="AZ67" s="252">
        <f t="shared" si="24"/>
        <v>0</v>
      </c>
      <c r="BA67" s="252"/>
      <c r="BB67" s="252">
        <f t="shared" si="25"/>
        <v>0</v>
      </c>
      <c r="BC67" s="252"/>
      <c r="BD67" s="252">
        <f t="shared" si="26"/>
        <v>0</v>
      </c>
      <c r="BE67" s="252"/>
      <c r="BF67" s="252"/>
      <c r="BG67" s="252">
        <f t="shared" si="27"/>
        <v>0</v>
      </c>
      <c r="BH67" s="252"/>
      <c r="BI67" s="252">
        <f t="shared" si="28"/>
        <v>0</v>
      </c>
      <c r="BJ67" s="252">
        <f t="shared" si="29"/>
        <v>0</v>
      </c>
      <c r="BK67" s="252">
        <f t="shared" si="39"/>
        <v>0</v>
      </c>
      <c r="BM67" s="252">
        <f t="shared" si="40"/>
        <v>0</v>
      </c>
      <c r="BO67" s="252">
        <f t="shared" si="41"/>
        <v>0</v>
      </c>
    </row>
    <row r="68" spans="2:67" ht="20.100000000000001" customHeight="1">
      <c r="B68" s="11">
        <v>60</v>
      </c>
      <c r="C68" s="52" t="str">
        <f>CONCATENATE('2'!C63,'2'!Q63,'2'!D63,'2'!Q63,'2'!E63)</f>
        <v xml:space="preserve">  </v>
      </c>
      <c r="D68" s="51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12">
        <f t="shared" si="30"/>
        <v>0</v>
      </c>
      <c r="Z68" s="12">
        <f t="shared" si="31"/>
        <v>0</v>
      </c>
      <c r="AA68" s="12">
        <f t="shared" si="32"/>
        <v>0</v>
      </c>
      <c r="AB68" s="13">
        <f>ROUNDUP(((40/AA5)*Y68),0)</f>
        <v>0</v>
      </c>
      <c r="AC68" s="14"/>
      <c r="AD68" s="262"/>
      <c r="AE68" s="263"/>
      <c r="AF68" s="252">
        <f t="shared" si="12"/>
        <v>0</v>
      </c>
      <c r="AG68" s="252">
        <f t="shared" si="13"/>
        <v>0</v>
      </c>
      <c r="AH68" s="252">
        <f t="shared" si="14"/>
        <v>0</v>
      </c>
      <c r="AI68" s="252">
        <f t="shared" si="15"/>
        <v>0</v>
      </c>
      <c r="AJ68" s="252">
        <f t="shared" si="16"/>
        <v>0</v>
      </c>
      <c r="AK68" s="252">
        <f t="shared" si="17"/>
        <v>0</v>
      </c>
      <c r="AL68" s="252">
        <f t="shared" si="18"/>
        <v>0</v>
      </c>
      <c r="AM68" s="252">
        <f t="shared" si="19"/>
        <v>0</v>
      </c>
      <c r="AN68" s="252">
        <f t="shared" si="20"/>
        <v>0</v>
      </c>
      <c r="AO68" s="252">
        <f t="shared" si="21"/>
        <v>0</v>
      </c>
      <c r="AP68" s="252">
        <f t="shared" si="22"/>
        <v>0</v>
      </c>
      <c r="AQ68" s="252">
        <f t="shared" si="22"/>
        <v>0</v>
      </c>
      <c r="AR68" s="252">
        <f t="shared" si="33"/>
        <v>0</v>
      </c>
      <c r="AS68" s="252">
        <f t="shared" si="34"/>
        <v>0</v>
      </c>
      <c r="AT68" s="252">
        <f t="shared" si="35"/>
        <v>0</v>
      </c>
      <c r="AU68" s="252">
        <f t="shared" si="36"/>
        <v>0</v>
      </c>
      <c r="AV68" s="252">
        <f t="shared" si="37"/>
        <v>0</v>
      </c>
      <c r="AW68" s="252">
        <f t="shared" si="38"/>
        <v>0</v>
      </c>
      <c r="AX68" s="252"/>
      <c r="AY68" s="252">
        <f t="shared" si="23"/>
        <v>0</v>
      </c>
      <c r="AZ68" s="252">
        <f t="shared" si="24"/>
        <v>0</v>
      </c>
      <c r="BA68" s="252"/>
      <c r="BB68" s="252">
        <f t="shared" si="25"/>
        <v>0</v>
      </c>
      <c r="BC68" s="252"/>
      <c r="BD68" s="252">
        <f t="shared" si="26"/>
        <v>0</v>
      </c>
      <c r="BE68" s="252"/>
      <c r="BF68" s="252"/>
      <c r="BG68" s="252">
        <f t="shared" si="27"/>
        <v>0</v>
      </c>
      <c r="BH68" s="252"/>
      <c r="BI68" s="252">
        <f t="shared" si="28"/>
        <v>0</v>
      </c>
      <c r="BJ68" s="252">
        <f t="shared" si="29"/>
        <v>0</v>
      </c>
      <c r="BK68" s="252">
        <f t="shared" si="39"/>
        <v>0</v>
      </c>
      <c r="BM68" s="252">
        <f t="shared" si="40"/>
        <v>0</v>
      </c>
      <c r="BO68" s="252">
        <f t="shared" si="41"/>
        <v>0</v>
      </c>
    </row>
    <row r="69" spans="2:67" ht="20.100000000000001" customHeight="1">
      <c r="B69" s="11">
        <v>61</v>
      </c>
      <c r="C69" s="52" t="str">
        <f>CONCATENATE('2'!C64,'2'!Q64,'2'!D64,'2'!Q64,'2'!E64)</f>
        <v xml:space="preserve">  </v>
      </c>
      <c r="D69" s="51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12">
        <f t="shared" si="30"/>
        <v>0</v>
      </c>
      <c r="Z69" s="12">
        <f t="shared" si="31"/>
        <v>0</v>
      </c>
      <c r="AA69" s="12">
        <f t="shared" si="32"/>
        <v>0</v>
      </c>
      <c r="AB69" s="13">
        <f>ROUNDUP(((40/AA5)*Y69),0)</f>
        <v>0</v>
      </c>
      <c r="AC69" s="14"/>
      <c r="AD69" s="262"/>
      <c r="AE69" s="263"/>
      <c r="AF69" s="252">
        <f t="shared" si="12"/>
        <v>0</v>
      </c>
      <c r="AG69" s="252">
        <f t="shared" si="13"/>
        <v>0</v>
      </c>
      <c r="AH69" s="252">
        <f t="shared" si="14"/>
        <v>0</v>
      </c>
      <c r="AI69" s="252">
        <f t="shared" si="15"/>
        <v>0</v>
      </c>
      <c r="AJ69" s="252">
        <f t="shared" si="16"/>
        <v>0</v>
      </c>
      <c r="AK69" s="252">
        <f t="shared" si="17"/>
        <v>0</v>
      </c>
      <c r="AL69" s="252">
        <f t="shared" si="18"/>
        <v>0</v>
      </c>
      <c r="AM69" s="252">
        <f t="shared" si="19"/>
        <v>0</v>
      </c>
      <c r="AN69" s="252">
        <f t="shared" si="20"/>
        <v>0</v>
      </c>
      <c r="AO69" s="252">
        <f t="shared" si="21"/>
        <v>0</v>
      </c>
      <c r="AP69" s="252">
        <f t="shared" si="22"/>
        <v>0</v>
      </c>
      <c r="AQ69" s="252">
        <f t="shared" si="22"/>
        <v>0</v>
      </c>
      <c r="AR69" s="252">
        <f t="shared" si="33"/>
        <v>0</v>
      </c>
      <c r="AS69" s="252">
        <f t="shared" si="34"/>
        <v>0</v>
      </c>
      <c r="AT69" s="252">
        <f t="shared" si="35"/>
        <v>0</v>
      </c>
      <c r="AU69" s="252">
        <f t="shared" si="36"/>
        <v>0</v>
      </c>
      <c r="AV69" s="252">
        <f t="shared" si="37"/>
        <v>0</v>
      </c>
      <c r="AW69" s="252">
        <f t="shared" si="38"/>
        <v>0</v>
      </c>
      <c r="AX69" s="252"/>
      <c r="AY69" s="252">
        <f t="shared" si="23"/>
        <v>0</v>
      </c>
      <c r="AZ69" s="252">
        <f t="shared" si="24"/>
        <v>0</v>
      </c>
      <c r="BA69" s="252"/>
      <c r="BB69" s="252">
        <f t="shared" si="25"/>
        <v>0</v>
      </c>
      <c r="BC69" s="252"/>
      <c r="BD69" s="252">
        <f t="shared" si="26"/>
        <v>0</v>
      </c>
      <c r="BE69" s="252"/>
      <c r="BF69" s="252"/>
      <c r="BG69" s="252">
        <f t="shared" si="27"/>
        <v>0</v>
      </c>
      <c r="BH69" s="252"/>
      <c r="BI69" s="252">
        <f t="shared" si="28"/>
        <v>0</v>
      </c>
      <c r="BJ69" s="252">
        <f t="shared" si="29"/>
        <v>0</v>
      </c>
      <c r="BK69" s="252">
        <f t="shared" si="39"/>
        <v>0</v>
      </c>
      <c r="BM69" s="252">
        <f t="shared" si="40"/>
        <v>0</v>
      </c>
      <c r="BO69" s="252">
        <f t="shared" si="41"/>
        <v>0</v>
      </c>
    </row>
    <row r="70" spans="2:67" ht="20.100000000000001" customHeight="1">
      <c r="B70" s="11">
        <v>62</v>
      </c>
      <c r="C70" s="52" t="str">
        <f>CONCATENATE('2'!C65,'2'!Q65,'2'!D65,'2'!Q65,'2'!E65)</f>
        <v xml:space="preserve">  </v>
      </c>
      <c r="D70" s="51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12">
        <f t="shared" si="30"/>
        <v>0</v>
      </c>
      <c r="Z70" s="12">
        <f t="shared" si="31"/>
        <v>0</v>
      </c>
      <c r="AA70" s="12">
        <f t="shared" si="32"/>
        <v>0</v>
      </c>
      <c r="AB70" s="13">
        <f>ROUNDUP(((40/AA5)*Y70),0)</f>
        <v>0</v>
      </c>
      <c r="AC70" s="14"/>
      <c r="AD70" s="262"/>
      <c r="AE70" s="263"/>
      <c r="AF70" s="252">
        <f t="shared" si="12"/>
        <v>0</v>
      </c>
      <c r="AG70" s="252">
        <f t="shared" si="13"/>
        <v>0</v>
      </c>
      <c r="AH70" s="252">
        <f t="shared" si="14"/>
        <v>0</v>
      </c>
      <c r="AI70" s="252">
        <f t="shared" si="15"/>
        <v>0</v>
      </c>
      <c r="AJ70" s="252">
        <f t="shared" si="16"/>
        <v>0</v>
      </c>
      <c r="AK70" s="252">
        <f t="shared" si="17"/>
        <v>0</v>
      </c>
      <c r="AL70" s="252">
        <f t="shared" si="18"/>
        <v>0</v>
      </c>
      <c r="AM70" s="252">
        <f t="shared" si="19"/>
        <v>0</v>
      </c>
      <c r="AN70" s="252">
        <f t="shared" si="20"/>
        <v>0</v>
      </c>
      <c r="AO70" s="252">
        <f t="shared" si="21"/>
        <v>0</v>
      </c>
      <c r="AP70" s="252">
        <f t="shared" si="22"/>
        <v>0</v>
      </c>
      <c r="AQ70" s="252">
        <f t="shared" si="22"/>
        <v>0</v>
      </c>
      <c r="AR70" s="252">
        <f t="shared" si="33"/>
        <v>0</v>
      </c>
      <c r="AS70" s="252">
        <f t="shared" si="34"/>
        <v>0</v>
      </c>
      <c r="AT70" s="252">
        <f t="shared" si="35"/>
        <v>0</v>
      </c>
      <c r="AU70" s="252">
        <f t="shared" si="36"/>
        <v>0</v>
      </c>
      <c r="AV70" s="252">
        <f t="shared" si="37"/>
        <v>0</v>
      </c>
      <c r="AW70" s="252">
        <f t="shared" si="38"/>
        <v>0</v>
      </c>
      <c r="AX70" s="252"/>
      <c r="AY70" s="252">
        <f t="shared" si="23"/>
        <v>0</v>
      </c>
      <c r="AZ70" s="252">
        <f t="shared" si="24"/>
        <v>0</v>
      </c>
      <c r="BA70" s="252"/>
      <c r="BB70" s="252">
        <f t="shared" si="25"/>
        <v>0</v>
      </c>
      <c r="BC70" s="252"/>
      <c r="BD70" s="252">
        <f t="shared" si="26"/>
        <v>0</v>
      </c>
      <c r="BE70" s="252"/>
      <c r="BF70" s="252"/>
      <c r="BG70" s="252">
        <f t="shared" si="27"/>
        <v>0</v>
      </c>
      <c r="BH70" s="252"/>
      <c r="BI70" s="252">
        <f t="shared" si="28"/>
        <v>0</v>
      </c>
      <c r="BJ70" s="252">
        <f t="shared" si="29"/>
        <v>0</v>
      </c>
      <c r="BK70" s="252">
        <f t="shared" si="39"/>
        <v>0</v>
      </c>
      <c r="BM70" s="252">
        <f t="shared" si="40"/>
        <v>0</v>
      </c>
      <c r="BO70" s="252">
        <f t="shared" si="41"/>
        <v>0</v>
      </c>
    </row>
    <row r="71" spans="2:67" ht="20.100000000000001" customHeight="1">
      <c r="B71" s="11">
        <v>63</v>
      </c>
      <c r="C71" s="52" t="str">
        <f>CONCATENATE('2'!C66,'2'!Q66,'2'!D66,'2'!Q66,'2'!E66)</f>
        <v xml:space="preserve">  </v>
      </c>
      <c r="D71" s="51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12">
        <f t="shared" si="30"/>
        <v>0</v>
      </c>
      <c r="Z71" s="12">
        <f t="shared" si="31"/>
        <v>0</v>
      </c>
      <c r="AA71" s="12">
        <f t="shared" si="32"/>
        <v>0</v>
      </c>
      <c r="AB71" s="13">
        <f>ROUNDUP(((40/AA5)*Y71),0)</f>
        <v>0</v>
      </c>
      <c r="AC71" s="14"/>
      <c r="AD71" s="262"/>
      <c r="AE71" s="263"/>
      <c r="AF71" s="252">
        <f t="shared" si="12"/>
        <v>0</v>
      </c>
      <c r="AG71" s="252">
        <f t="shared" si="13"/>
        <v>0</v>
      </c>
      <c r="AH71" s="252">
        <f t="shared" si="14"/>
        <v>0</v>
      </c>
      <c r="AI71" s="252">
        <f t="shared" si="15"/>
        <v>0</v>
      </c>
      <c r="AJ71" s="252">
        <f t="shared" si="16"/>
        <v>0</v>
      </c>
      <c r="AK71" s="252">
        <f t="shared" si="17"/>
        <v>0</v>
      </c>
      <c r="AL71" s="252">
        <f t="shared" si="18"/>
        <v>0</v>
      </c>
      <c r="AM71" s="252">
        <f t="shared" si="19"/>
        <v>0</v>
      </c>
      <c r="AN71" s="252">
        <f t="shared" si="20"/>
        <v>0</v>
      </c>
      <c r="AO71" s="252">
        <f t="shared" si="21"/>
        <v>0</v>
      </c>
      <c r="AP71" s="252">
        <f t="shared" si="22"/>
        <v>0</v>
      </c>
      <c r="AQ71" s="252">
        <f t="shared" si="22"/>
        <v>0</v>
      </c>
      <c r="AR71" s="252">
        <f t="shared" si="33"/>
        <v>0</v>
      </c>
      <c r="AS71" s="252">
        <f t="shared" si="34"/>
        <v>0</v>
      </c>
      <c r="AT71" s="252">
        <f t="shared" si="35"/>
        <v>0</v>
      </c>
      <c r="AU71" s="252">
        <f t="shared" si="36"/>
        <v>0</v>
      </c>
      <c r="AV71" s="252">
        <f t="shared" si="37"/>
        <v>0</v>
      </c>
      <c r="AW71" s="252">
        <f t="shared" si="38"/>
        <v>0</v>
      </c>
      <c r="AX71" s="252"/>
      <c r="AY71" s="252">
        <f t="shared" si="23"/>
        <v>0</v>
      </c>
      <c r="AZ71" s="252">
        <f t="shared" si="24"/>
        <v>0</v>
      </c>
      <c r="BA71" s="252"/>
      <c r="BB71" s="252">
        <f t="shared" si="25"/>
        <v>0</v>
      </c>
      <c r="BC71" s="252"/>
      <c r="BD71" s="252">
        <f t="shared" si="26"/>
        <v>0</v>
      </c>
      <c r="BE71" s="252"/>
      <c r="BF71" s="252"/>
      <c r="BG71" s="252">
        <f t="shared" si="27"/>
        <v>0</v>
      </c>
      <c r="BH71" s="252"/>
      <c r="BI71" s="252">
        <f t="shared" si="28"/>
        <v>0</v>
      </c>
      <c r="BJ71" s="252">
        <f t="shared" si="29"/>
        <v>0</v>
      </c>
      <c r="BK71" s="252">
        <f t="shared" si="39"/>
        <v>0</v>
      </c>
      <c r="BM71" s="252">
        <f t="shared" si="40"/>
        <v>0</v>
      </c>
      <c r="BO71" s="252">
        <f t="shared" si="41"/>
        <v>0</v>
      </c>
    </row>
    <row r="72" spans="2:67" ht="20.100000000000001" customHeight="1">
      <c r="B72" s="11">
        <v>64</v>
      </c>
      <c r="C72" s="52" t="str">
        <f>CONCATENATE('2'!C67,'2'!Q67,'2'!D67,'2'!Q67,'2'!E67)</f>
        <v xml:space="preserve">  </v>
      </c>
      <c r="D72" s="51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12">
        <f t="shared" si="30"/>
        <v>0</v>
      </c>
      <c r="Z72" s="12">
        <f t="shared" si="31"/>
        <v>0</v>
      </c>
      <c r="AA72" s="12">
        <f t="shared" si="32"/>
        <v>0</v>
      </c>
      <c r="AB72" s="13">
        <f>ROUNDUP(((40/AA5)*Y72),0)</f>
        <v>0</v>
      </c>
      <c r="AC72" s="14"/>
      <c r="AD72" s="262"/>
      <c r="AE72" s="263"/>
      <c r="AF72" s="252">
        <f t="shared" si="12"/>
        <v>0</v>
      </c>
      <c r="AG72" s="252">
        <f t="shared" si="13"/>
        <v>0</v>
      </c>
      <c r="AH72" s="252">
        <f t="shared" si="14"/>
        <v>0</v>
      </c>
      <c r="AI72" s="252">
        <f t="shared" si="15"/>
        <v>0</v>
      </c>
      <c r="AJ72" s="252">
        <f t="shared" si="16"/>
        <v>0</v>
      </c>
      <c r="AK72" s="252">
        <f t="shared" si="17"/>
        <v>0</v>
      </c>
      <c r="AL72" s="252">
        <f t="shared" si="18"/>
        <v>0</v>
      </c>
      <c r="AM72" s="252">
        <f t="shared" si="19"/>
        <v>0</v>
      </c>
      <c r="AN72" s="252">
        <f t="shared" si="20"/>
        <v>0</v>
      </c>
      <c r="AO72" s="252">
        <f t="shared" si="21"/>
        <v>0</v>
      </c>
      <c r="AP72" s="252">
        <f t="shared" si="22"/>
        <v>0</v>
      </c>
      <c r="AQ72" s="252">
        <f t="shared" si="22"/>
        <v>0</v>
      </c>
      <c r="AR72" s="252">
        <f t="shared" si="33"/>
        <v>0</v>
      </c>
      <c r="AS72" s="252">
        <f t="shared" si="34"/>
        <v>0</v>
      </c>
      <c r="AT72" s="252">
        <f t="shared" si="35"/>
        <v>0</v>
      </c>
      <c r="AU72" s="252">
        <f t="shared" si="36"/>
        <v>0</v>
      </c>
      <c r="AV72" s="252">
        <f t="shared" si="37"/>
        <v>0</v>
      </c>
      <c r="AW72" s="252">
        <f t="shared" si="38"/>
        <v>0</v>
      </c>
      <c r="AX72" s="252"/>
      <c r="AY72" s="252">
        <f t="shared" si="23"/>
        <v>0</v>
      </c>
      <c r="AZ72" s="252">
        <f t="shared" si="24"/>
        <v>0</v>
      </c>
      <c r="BA72" s="252"/>
      <c r="BB72" s="252">
        <f t="shared" si="25"/>
        <v>0</v>
      </c>
      <c r="BC72" s="252"/>
      <c r="BD72" s="252">
        <f t="shared" si="26"/>
        <v>0</v>
      </c>
      <c r="BE72" s="252"/>
      <c r="BF72" s="252"/>
      <c r="BG72" s="252">
        <f t="shared" si="27"/>
        <v>0</v>
      </c>
      <c r="BH72" s="252"/>
      <c r="BI72" s="252">
        <f t="shared" si="28"/>
        <v>0</v>
      </c>
      <c r="BJ72" s="252">
        <f t="shared" si="29"/>
        <v>0</v>
      </c>
      <c r="BK72" s="252">
        <f t="shared" si="39"/>
        <v>0</v>
      </c>
      <c r="BM72" s="252">
        <f t="shared" si="40"/>
        <v>0</v>
      </c>
      <c r="BO72" s="252">
        <f t="shared" si="41"/>
        <v>0</v>
      </c>
    </row>
    <row r="73" spans="2:67" ht="20.100000000000001" customHeight="1">
      <c r="B73" s="11">
        <v>65</v>
      </c>
      <c r="C73" s="52" t="str">
        <f>CONCATENATE('2'!C68,'2'!Q68,'2'!D68,'2'!Q68,'2'!E68)</f>
        <v xml:space="preserve">  </v>
      </c>
      <c r="D73" s="51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12">
        <f t="shared" ref="Y73:Y108" si="42">AF73+AH73+AJ73+AM73+AS73+AU73</f>
        <v>0</v>
      </c>
      <c r="Z73" s="12">
        <f t="shared" ref="Z73:Z108" si="43">AI73+AL73+AO73+AQ73+AT73+AW73</f>
        <v>0</v>
      </c>
      <c r="AA73" s="12">
        <f t="shared" ref="AA73:AA108" si="44">AG73+AK73+AN73+AP73+AR73+AV73</f>
        <v>0</v>
      </c>
      <c r="AB73" s="13">
        <f>ROUNDUP(((40/AA5)*Y73),0)</f>
        <v>0</v>
      </c>
      <c r="AC73" s="14"/>
      <c r="AD73" s="262"/>
      <c r="AE73" s="263"/>
      <c r="AF73" s="252">
        <f t="shared" si="12"/>
        <v>0</v>
      </c>
      <c r="AG73" s="252">
        <f t="shared" si="13"/>
        <v>0</v>
      </c>
      <c r="AH73" s="252">
        <f t="shared" si="14"/>
        <v>0</v>
      </c>
      <c r="AI73" s="252">
        <f t="shared" si="15"/>
        <v>0</v>
      </c>
      <c r="AJ73" s="252">
        <f t="shared" si="16"/>
        <v>0</v>
      </c>
      <c r="AK73" s="252">
        <f t="shared" si="17"/>
        <v>0</v>
      </c>
      <c r="AL73" s="252">
        <f t="shared" si="18"/>
        <v>0</v>
      </c>
      <c r="AM73" s="252">
        <f t="shared" si="19"/>
        <v>0</v>
      </c>
      <c r="AN73" s="252">
        <f t="shared" si="20"/>
        <v>0</v>
      </c>
      <c r="AO73" s="252">
        <f t="shared" si="21"/>
        <v>0</v>
      </c>
      <c r="AP73" s="252">
        <f t="shared" si="22"/>
        <v>0</v>
      </c>
      <c r="AQ73" s="252">
        <f t="shared" si="22"/>
        <v>0</v>
      </c>
      <c r="AR73" s="252">
        <f t="shared" ref="AR73:AR98" si="45">BK73*2</f>
        <v>0</v>
      </c>
      <c r="AS73" s="252">
        <f t="shared" ref="AS73:AS98" si="46">BK73*1</f>
        <v>0</v>
      </c>
      <c r="AT73" s="252">
        <f t="shared" ref="AT73:AT98" si="47">BM73*2</f>
        <v>0</v>
      </c>
      <c r="AU73" s="252">
        <f t="shared" ref="AU73:AU98" si="48">BM73*1</f>
        <v>0</v>
      </c>
      <c r="AV73" s="252">
        <f t="shared" ref="AV73:AV98" si="49">BO73*2</f>
        <v>0</v>
      </c>
      <c r="AW73" s="252">
        <f t="shared" ref="AW73:AW98" si="50">BO73*1</f>
        <v>0</v>
      </c>
      <c r="AX73" s="252"/>
      <c r="AY73" s="252">
        <f t="shared" si="23"/>
        <v>0</v>
      </c>
      <c r="AZ73" s="252">
        <f t="shared" si="24"/>
        <v>0</v>
      </c>
      <c r="BA73" s="252"/>
      <c r="BB73" s="252">
        <f t="shared" si="25"/>
        <v>0</v>
      </c>
      <c r="BC73" s="252"/>
      <c r="BD73" s="252">
        <f t="shared" si="26"/>
        <v>0</v>
      </c>
      <c r="BE73" s="252"/>
      <c r="BF73" s="252"/>
      <c r="BG73" s="252">
        <f t="shared" si="27"/>
        <v>0</v>
      </c>
      <c r="BH73" s="252"/>
      <c r="BI73" s="252">
        <f t="shared" si="28"/>
        <v>0</v>
      </c>
      <c r="BJ73" s="252">
        <f t="shared" si="29"/>
        <v>0</v>
      </c>
      <c r="BK73" s="252">
        <f t="shared" ref="BK73:BK108" si="51">COUNTIF(E73:X73,"OOP")</f>
        <v>0</v>
      </c>
      <c r="BM73" s="252">
        <f t="shared" ref="BM73:BM108" si="52">COUNTIF(E73:X73,"]]P")</f>
        <v>0</v>
      </c>
      <c r="BO73" s="252">
        <f t="shared" ref="BO73:BO108" si="53">COUNTIF(E73:X73,"OO]")</f>
        <v>0</v>
      </c>
    </row>
    <row r="74" spans="2:67" ht="20.100000000000001" customHeight="1">
      <c r="B74" s="11">
        <v>66</v>
      </c>
      <c r="C74" s="52" t="str">
        <f>CONCATENATE('2'!C69,'2'!Q69,'2'!D69,'2'!Q69,'2'!E69)</f>
        <v xml:space="preserve">  </v>
      </c>
      <c r="D74" s="51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12">
        <f t="shared" si="42"/>
        <v>0</v>
      </c>
      <c r="Z74" s="12">
        <f t="shared" si="43"/>
        <v>0</v>
      </c>
      <c r="AA74" s="12">
        <f t="shared" si="44"/>
        <v>0</v>
      </c>
      <c r="AB74" s="13">
        <f>ROUNDUP(((40/AA5)*Y74),0)</f>
        <v>0</v>
      </c>
      <c r="AC74" s="14"/>
      <c r="AD74" s="262"/>
      <c r="AE74" s="263"/>
      <c r="AF74" s="252">
        <f t="shared" ref="AF74:AF108" si="54">(AY74*1)</f>
        <v>0</v>
      </c>
      <c r="AG74" s="252">
        <f t="shared" ref="AG74:AG108" si="55">AZ74*1</f>
        <v>0</v>
      </c>
      <c r="AH74" s="252">
        <f t="shared" ref="AH74:AH108" si="56">AZ74*1</f>
        <v>0</v>
      </c>
      <c r="AI74" s="252">
        <f t="shared" ref="AI74:AI108" si="57">BB74*1</f>
        <v>0</v>
      </c>
      <c r="AJ74" s="252">
        <f t="shared" ref="AJ74:AJ108" si="58">BB74*1</f>
        <v>0</v>
      </c>
      <c r="AK74" s="252">
        <f t="shared" ref="AK74:AK108" si="59">BD74*1</f>
        <v>0</v>
      </c>
      <c r="AL74" s="252">
        <f t="shared" ref="AL74:AL108" si="60">BD74*1</f>
        <v>0</v>
      </c>
      <c r="AM74" s="252">
        <f t="shared" ref="AM74:AM108" si="61">BD74*1</f>
        <v>0</v>
      </c>
      <c r="AN74" s="252">
        <f t="shared" ref="AN74:AN108" si="62">BG74*1</f>
        <v>0</v>
      </c>
      <c r="AO74" s="252">
        <f t="shared" ref="AO74:AO108" si="63">BG74*2</f>
        <v>0</v>
      </c>
      <c r="AP74" s="252">
        <f t="shared" ref="AP74:AQ108" si="64">BI74*3</f>
        <v>0</v>
      </c>
      <c r="AQ74" s="252">
        <f t="shared" si="64"/>
        <v>0</v>
      </c>
      <c r="AR74" s="252">
        <f t="shared" si="45"/>
        <v>0</v>
      </c>
      <c r="AS74" s="252">
        <f t="shared" si="46"/>
        <v>0</v>
      </c>
      <c r="AT74" s="252">
        <f t="shared" si="47"/>
        <v>0</v>
      </c>
      <c r="AU74" s="252">
        <f t="shared" si="48"/>
        <v>0</v>
      </c>
      <c r="AV74" s="252">
        <f t="shared" si="49"/>
        <v>0</v>
      </c>
      <c r="AW74" s="252">
        <f t="shared" si="50"/>
        <v>0</v>
      </c>
      <c r="AX74" s="252"/>
      <c r="AY74" s="252">
        <f t="shared" ref="AY74:AY108" si="65">COUNTIF(E74:X74,"P")</f>
        <v>0</v>
      </c>
      <c r="AZ74" s="252">
        <f t="shared" ref="AZ74:AZ108" si="66">COUNTIF(E74:X74,"OP")</f>
        <v>0</v>
      </c>
      <c r="BA74" s="252"/>
      <c r="BB74" s="252">
        <f t="shared" ref="BB74:BB108" si="67">COUNTIF(E74:X74,"]P")</f>
        <v>0</v>
      </c>
      <c r="BC74" s="252"/>
      <c r="BD74" s="252">
        <f t="shared" ref="BD74:BD108" si="68">COUNTIF(E74:X74,"O]P")</f>
        <v>0</v>
      </c>
      <c r="BE74" s="252"/>
      <c r="BF74" s="252"/>
      <c r="BG74" s="252">
        <f t="shared" ref="BG74:BG108" si="69">COUNTIF(E74:X74,"O]]")</f>
        <v>0</v>
      </c>
      <c r="BH74" s="252"/>
      <c r="BI74" s="252">
        <f t="shared" ref="BI74:BI108" si="70">COUNTIF(E74:X74,"OOO")</f>
        <v>0</v>
      </c>
      <c r="BJ74" s="252">
        <f t="shared" ref="BJ74:BJ108" si="71">COUNTIF(E74:X74,"]]]")</f>
        <v>0</v>
      </c>
      <c r="BK74" s="252">
        <f t="shared" si="51"/>
        <v>0</v>
      </c>
      <c r="BM74" s="252">
        <f t="shared" si="52"/>
        <v>0</v>
      </c>
      <c r="BO74" s="252">
        <f t="shared" si="53"/>
        <v>0</v>
      </c>
    </row>
    <row r="75" spans="2:67" ht="20.100000000000001" customHeight="1">
      <c r="B75" s="11">
        <v>67</v>
      </c>
      <c r="C75" s="52" t="str">
        <f>CONCATENATE('2'!C70,'2'!Q70,'2'!D70,'2'!Q70,'2'!E70)</f>
        <v xml:space="preserve">  </v>
      </c>
      <c r="D75" s="51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12">
        <f t="shared" si="42"/>
        <v>0</v>
      </c>
      <c r="Z75" s="12">
        <f t="shared" si="43"/>
        <v>0</v>
      </c>
      <c r="AA75" s="12">
        <f t="shared" si="44"/>
        <v>0</v>
      </c>
      <c r="AB75" s="13">
        <f>ROUNDUP(((40/AA5)*Y75),0)</f>
        <v>0</v>
      </c>
      <c r="AC75" s="14"/>
      <c r="AD75" s="262"/>
      <c r="AE75" s="263"/>
      <c r="AF75" s="252">
        <f t="shared" si="54"/>
        <v>0</v>
      </c>
      <c r="AG75" s="252">
        <f t="shared" si="55"/>
        <v>0</v>
      </c>
      <c r="AH75" s="252">
        <f t="shared" si="56"/>
        <v>0</v>
      </c>
      <c r="AI75" s="252">
        <f t="shared" si="57"/>
        <v>0</v>
      </c>
      <c r="AJ75" s="252">
        <f t="shared" si="58"/>
        <v>0</v>
      </c>
      <c r="AK75" s="252">
        <f t="shared" si="59"/>
        <v>0</v>
      </c>
      <c r="AL75" s="252">
        <f t="shared" si="60"/>
        <v>0</v>
      </c>
      <c r="AM75" s="252">
        <f t="shared" si="61"/>
        <v>0</v>
      </c>
      <c r="AN75" s="252">
        <f t="shared" si="62"/>
        <v>0</v>
      </c>
      <c r="AO75" s="252">
        <f t="shared" si="63"/>
        <v>0</v>
      </c>
      <c r="AP75" s="252">
        <f t="shared" si="64"/>
        <v>0</v>
      </c>
      <c r="AQ75" s="252">
        <f t="shared" si="64"/>
        <v>0</v>
      </c>
      <c r="AR75" s="252">
        <f t="shared" si="45"/>
        <v>0</v>
      </c>
      <c r="AS75" s="252">
        <f t="shared" si="46"/>
        <v>0</v>
      </c>
      <c r="AT75" s="252">
        <f t="shared" si="47"/>
        <v>0</v>
      </c>
      <c r="AU75" s="252">
        <f t="shared" si="48"/>
        <v>0</v>
      </c>
      <c r="AV75" s="252">
        <f t="shared" si="49"/>
        <v>0</v>
      </c>
      <c r="AW75" s="252">
        <f t="shared" si="50"/>
        <v>0</v>
      </c>
      <c r="AX75" s="252"/>
      <c r="AY75" s="252">
        <f t="shared" si="65"/>
        <v>0</v>
      </c>
      <c r="AZ75" s="252">
        <f t="shared" si="66"/>
        <v>0</v>
      </c>
      <c r="BA75" s="252"/>
      <c r="BB75" s="252">
        <f t="shared" si="67"/>
        <v>0</v>
      </c>
      <c r="BC75" s="252"/>
      <c r="BD75" s="252">
        <f t="shared" si="68"/>
        <v>0</v>
      </c>
      <c r="BE75" s="252"/>
      <c r="BF75" s="252"/>
      <c r="BG75" s="252">
        <f t="shared" si="69"/>
        <v>0</v>
      </c>
      <c r="BH75" s="252"/>
      <c r="BI75" s="252">
        <f t="shared" si="70"/>
        <v>0</v>
      </c>
      <c r="BJ75" s="252">
        <f t="shared" si="71"/>
        <v>0</v>
      </c>
      <c r="BK75" s="252">
        <f t="shared" si="51"/>
        <v>0</v>
      </c>
      <c r="BM75" s="252">
        <f t="shared" si="52"/>
        <v>0</v>
      </c>
      <c r="BO75" s="252">
        <f t="shared" si="53"/>
        <v>0</v>
      </c>
    </row>
    <row r="76" spans="2:67" ht="20.100000000000001" customHeight="1">
      <c r="B76" s="11">
        <v>68</v>
      </c>
      <c r="C76" s="52" t="str">
        <f>CONCATENATE('2'!C71,'2'!Q71,'2'!D71,'2'!Q71,'2'!E71)</f>
        <v xml:space="preserve">  </v>
      </c>
      <c r="D76" s="51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12">
        <f t="shared" si="42"/>
        <v>0</v>
      </c>
      <c r="Z76" s="12">
        <f t="shared" si="43"/>
        <v>0</v>
      </c>
      <c r="AA76" s="12">
        <f t="shared" si="44"/>
        <v>0</v>
      </c>
      <c r="AB76" s="13">
        <f>ROUNDUP(((40/AA5)*Y76),0)</f>
        <v>0</v>
      </c>
      <c r="AC76" s="14"/>
      <c r="AD76" s="262"/>
      <c r="AE76" s="263"/>
      <c r="AF76" s="252">
        <f t="shared" si="54"/>
        <v>0</v>
      </c>
      <c r="AG76" s="252">
        <f t="shared" si="55"/>
        <v>0</v>
      </c>
      <c r="AH76" s="252">
        <f t="shared" si="56"/>
        <v>0</v>
      </c>
      <c r="AI76" s="252">
        <f t="shared" si="57"/>
        <v>0</v>
      </c>
      <c r="AJ76" s="252">
        <f t="shared" si="58"/>
        <v>0</v>
      </c>
      <c r="AK76" s="252">
        <f t="shared" si="59"/>
        <v>0</v>
      </c>
      <c r="AL76" s="252">
        <f t="shared" si="60"/>
        <v>0</v>
      </c>
      <c r="AM76" s="252">
        <f t="shared" si="61"/>
        <v>0</v>
      </c>
      <c r="AN76" s="252">
        <f t="shared" si="62"/>
        <v>0</v>
      </c>
      <c r="AO76" s="252">
        <f t="shared" si="63"/>
        <v>0</v>
      </c>
      <c r="AP76" s="252">
        <f t="shared" si="64"/>
        <v>0</v>
      </c>
      <c r="AQ76" s="252">
        <f t="shared" si="64"/>
        <v>0</v>
      </c>
      <c r="AR76" s="252">
        <f t="shared" si="45"/>
        <v>0</v>
      </c>
      <c r="AS76" s="252">
        <f t="shared" si="46"/>
        <v>0</v>
      </c>
      <c r="AT76" s="252">
        <f t="shared" si="47"/>
        <v>0</v>
      </c>
      <c r="AU76" s="252">
        <f t="shared" si="48"/>
        <v>0</v>
      </c>
      <c r="AV76" s="252">
        <f t="shared" si="49"/>
        <v>0</v>
      </c>
      <c r="AW76" s="252">
        <f t="shared" si="50"/>
        <v>0</v>
      </c>
      <c r="AX76" s="252"/>
      <c r="AY76" s="252">
        <f t="shared" si="65"/>
        <v>0</v>
      </c>
      <c r="AZ76" s="252">
        <f t="shared" si="66"/>
        <v>0</v>
      </c>
      <c r="BA76" s="252"/>
      <c r="BB76" s="252">
        <f t="shared" si="67"/>
        <v>0</v>
      </c>
      <c r="BC76" s="252"/>
      <c r="BD76" s="252">
        <f t="shared" si="68"/>
        <v>0</v>
      </c>
      <c r="BE76" s="252"/>
      <c r="BF76" s="252"/>
      <c r="BG76" s="252">
        <f t="shared" si="69"/>
        <v>0</v>
      </c>
      <c r="BH76" s="252"/>
      <c r="BI76" s="252">
        <f t="shared" si="70"/>
        <v>0</v>
      </c>
      <c r="BJ76" s="252">
        <f t="shared" si="71"/>
        <v>0</v>
      </c>
      <c r="BK76" s="252">
        <f t="shared" si="51"/>
        <v>0</v>
      </c>
      <c r="BM76" s="252">
        <f t="shared" si="52"/>
        <v>0</v>
      </c>
      <c r="BO76" s="252">
        <f t="shared" si="53"/>
        <v>0</v>
      </c>
    </row>
    <row r="77" spans="2:67" ht="20.100000000000001" customHeight="1">
      <c r="B77" s="11">
        <v>69</v>
      </c>
      <c r="C77" s="52" t="str">
        <f>CONCATENATE('2'!C72,'2'!Q72,'2'!D72,'2'!Q72,'2'!E72)</f>
        <v xml:space="preserve">  </v>
      </c>
      <c r="D77" s="51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12">
        <f t="shared" si="42"/>
        <v>0</v>
      </c>
      <c r="Z77" s="12">
        <f t="shared" si="43"/>
        <v>0</v>
      </c>
      <c r="AA77" s="12">
        <f t="shared" si="44"/>
        <v>0</v>
      </c>
      <c r="AB77" s="13">
        <f>ROUNDUP(((40/AA5)*Y77),0)</f>
        <v>0</v>
      </c>
      <c r="AC77" s="14"/>
      <c r="AD77" s="262"/>
      <c r="AE77" s="263"/>
      <c r="AF77" s="252">
        <f t="shared" si="54"/>
        <v>0</v>
      </c>
      <c r="AG77" s="252">
        <f t="shared" si="55"/>
        <v>0</v>
      </c>
      <c r="AH77" s="252">
        <f t="shared" si="56"/>
        <v>0</v>
      </c>
      <c r="AI77" s="252">
        <f t="shared" si="57"/>
        <v>0</v>
      </c>
      <c r="AJ77" s="252">
        <f t="shared" si="58"/>
        <v>0</v>
      </c>
      <c r="AK77" s="252">
        <f t="shared" si="59"/>
        <v>0</v>
      </c>
      <c r="AL77" s="252">
        <f t="shared" si="60"/>
        <v>0</v>
      </c>
      <c r="AM77" s="252">
        <f t="shared" si="61"/>
        <v>0</v>
      </c>
      <c r="AN77" s="252">
        <f t="shared" si="62"/>
        <v>0</v>
      </c>
      <c r="AO77" s="252">
        <f t="shared" si="63"/>
        <v>0</v>
      </c>
      <c r="AP77" s="252">
        <f t="shared" si="64"/>
        <v>0</v>
      </c>
      <c r="AQ77" s="252">
        <f t="shared" si="64"/>
        <v>0</v>
      </c>
      <c r="AR77" s="252">
        <f t="shared" si="45"/>
        <v>0</v>
      </c>
      <c r="AS77" s="252">
        <f t="shared" si="46"/>
        <v>0</v>
      </c>
      <c r="AT77" s="252">
        <f t="shared" si="47"/>
        <v>0</v>
      </c>
      <c r="AU77" s="252">
        <f t="shared" si="48"/>
        <v>0</v>
      </c>
      <c r="AV77" s="252">
        <f t="shared" si="49"/>
        <v>0</v>
      </c>
      <c r="AW77" s="252">
        <f t="shared" si="50"/>
        <v>0</v>
      </c>
      <c r="AX77" s="252"/>
      <c r="AY77" s="252">
        <f t="shared" si="65"/>
        <v>0</v>
      </c>
      <c r="AZ77" s="252">
        <f t="shared" si="66"/>
        <v>0</v>
      </c>
      <c r="BA77" s="252"/>
      <c r="BB77" s="252">
        <f t="shared" si="67"/>
        <v>0</v>
      </c>
      <c r="BC77" s="252"/>
      <c r="BD77" s="252">
        <f t="shared" si="68"/>
        <v>0</v>
      </c>
      <c r="BE77" s="252"/>
      <c r="BF77" s="252"/>
      <c r="BG77" s="252">
        <f t="shared" si="69"/>
        <v>0</v>
      </c>
      <c r="BH77" s="252"/>
      <c r="BI77" s="252">
        <f t="shared" si="70"/>
        <v>0</v>
      </c>
      <c r="BJ77" s="252">
        <f t="shared" si="71"/>
        <v>0</v>
      </c>
      <c r="BK77" s="252">
        <f t="shared" si="51"/>
        <v>0</v>
      </c>
      <c r="BM77" s="252">
        <f t="shared" si="52"/>
        <v>0</v>
      </c>
      <c r="BO77" s="252">
        <f t="shared" si="53"/>
        <v>0</v>
      </c>
    </row>
    <row r="78" spans="2:67" ht="20.100000000000001" customHeight="1">
      <c r="B78" s="11">
        <v>70</v>
      </c>
      <c r="C78" s="52" t="str">
        <f>CONCATENATE('2'!C73,'2'!Q73,'2'!D73,'2'!Q73,'2'!E73)</f>
        <v xml:space="preserve">  </v>
      </c>
      <c r="D78" s="51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12">
        <f t="shared" si="42"/>
        <v>0</v>
      </c>
      <c r="Z78" s="12">
        <f t="shared" si="43"/>
        <v>0</v>
      </c>
      <c r="AA78" s="12">
        <f t="shared" si="44"/>
        <v>0</v>
      </c>
      <c r="AB78" s="13">
        <f>ROUNDUP(((40/AA5)*Y78),0)</f>
        <v>0</v>
      </c>
      <c r="AC78" s="14"/>
      <c r="AD78" s="262"/>
      <c r="AE78" s="263"/>
      <c r="AF78" s="252">
        <f t="shared" si="54"/>
        <v>0</v>
      </c>
      <c r="AG78" s="252">
        <f t="shared" si="55"/>
        <v>0</v>
      </c>
      <c r="AH78" s="252">
        <f t="shared" si="56"/>
        <v>0</v>
      </c>
      <c r="AI78" s="252">
        <f t="shared" si="57"/>
        <v>0</v>
      </c>
      <c r="AJ78" s="252">
        <f t="shared" si="58"/>
        <v>0</v>
      </c>
      <c r="AK78" s="252">
        <f t="shared" si="59"/>
        <v>0</v>
      </c>
      <c r="AL78" s="252">
        <f t="shared" si="60"/>
        <v>0</v>
      </c>
      <c r="AM78" s="252">
        <f t="shared" si="61"/>
        <v>0</v>
      </c>
      <c r="AN78" s="252">
        <f t="shared" si="62"/>
        <v>0</v>
      </c>
      <c r="AO78" s="252">
        <f t="shared" si="63"/>
        <v>0</v>
      </c>
      <c r="AP78" s="252">
        <f t="shared" si="64"/>
        <v>0</v>
      </c>
      <c r="AQ78" s="252">
        <f t="shared" si="64"/>
        <v>0</v>
      </c>
      <c r="AR78" s="252">
        <f t="shared" si="45"/>
        <v>0</v>
      </c>
      <c r="AS78" s="252">
        <f t="shared" si="46"/>
        <v>0</v>
      </c>
      <c r="AT78" s="252">
        <f t="shared" si="47"/>
        <v>0</v>
      </c>
      <c r="AU78" s="252">
        <f t="shared" si="48"/>
        <v>0</v>
      </c>
      <c r="AV78" s="252">
        <f t="shared" si="49"/>
        <v>0</v>
      </c>
      <c r="AW78" s="252">
        <f t="shared" si="50"/>
        <v>0</v>
      </c>
      <c r="AX78" s="252"/>
      <c r="AY78" s="252">
        <f t="shared" si="65"/>
        <v>0</v>
      </c>
      <c r="AZ78" s="252">
        <f t="shared" si="66"/>
        <v>0</v>
      </c>
      <c r="BA78" s="252"/>
      <c r="BB78" s="252">
        <f t="shared" si="67"/>
        <v>0</v>
      </c>
      <c r="BC78" s="252"/>
      <c r="BD78" s="252">
        <f t="shared" si="68"/>
        <v>0</v>
      </c>
      <c r="BE78" s="252"/>
      <c r="BF78" s="252"/>
      <c r="BG78" s="252">
        <f t="shared" si="69"/>
        <v>0</v>
      </c>
      <c r="BH78" s="252"/>
      <c r="BI78" s="252">
        <f t="shared" si="70"/>
        <v>0</v>
      </c>
      <c r="BJ78" s="252">
        <f t="shared" si="71"/>
        <v>0</v>
      </c>
      <c r="BK78" s="252">
        <f t="shared" si="51"/>
        <v>0</v>
      </c>
      <c r="BM78" s="252">
        <f t="shared" si="52"/>
        <v>0</v>
      </c>
      <c r="BO78" s="252">
        <f t="shared" si="53"/>
        <v>0</v>
      </c>
    </row>
    <row r="79" spans="2:67" ht="20.100000000000001" customHeight="1">
      <c r="B79" s="11">
        <v>71</v>
      </c>
      <c r="C79" s="52" t="str">
        <f>CONCATENATE('2'!C74,'2'!Q74,'2'!D74,'2'!Q74,'2'!E74)</f>
        <v xml:space="preserve">  </v>
      </c>
      <c r="D79" s="51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12">
        <f t="shared" si="42"/>
        <v>0</v>
      </c>
      <c r="Z79" s="12">
        <f t="shared" si="43"/>
        <v>0</v>
      </c>
      <c r="AA79" s="12">
        <f t="shared" si="44"/>
        <v>0</v>
      </c>
      <c r="AB79" s="13">
        <f>ROUNDUP(((40/AA5)*Y79),0)</f>
        <v>0</v>
      </c>
      <c r="AC79" s="14"/>
      <c r="AD79" s="262"/>
      <c r="AE79" s="263"/>
      <c r="AF79" s="252">
        <f t="shared" si="54"/>
        <v>0</v>
      </c>
      <c r="AG79" s="252">
        <f t="shared" si="55"/>
        <v>0</v>
      </c>
      <c r="AH79" s="252">
        <f t="shared" si="56"/>
        <v>0</v>
      </c>
      <c r="AI79" s="252">
        <f t="shared" si="57"/>
        <v>0</v>
      </c>
      <c r="AJ79" s="252">
        <f t="shared" si="58"/>
        <v>0</v>
      </c>
      <c r="AK79" s="252">
        <f t="shared" si="59"/>
        <v>0</v>
      </c>
      <c r="AL79" s="252">
        <f t="shared" si="60"/>
        <v>0</v>
      </c>
      <c r="AM79" s="252">
        <f t="shared" si="61"/>
        <v>0</v>
      </c>
      <c r="AN79" s="252">
        <f t="shared" si="62"/>
        <v>0</v>
      </c>
      <c r="AO79" s="252">
        <f t="shared" si="63"/>
        <v>0</v>
      </c>
      <c r="AP79" s="252">
        <f t="shared" si="64"/>
        <v>0</v>
      </c>
      <c r="AQ79" s="252">
        <f t="shared" si="64"/>
        <v>0</v>
      </c>
      <c r="AR79" s="252">
        <f t="shared" si="45"/>
        <v>0</v>
      </c>
      <c r="AS79" s="252">
        <f t="shared" si="46"/>
        <v>0</v>
      </c>
      <c r="AT79" s="252">
        <f t="shared" si="47"/>
        <v>0</v>
      </c>
      <c r="AU79" s="252">
        <f t="shared" si="48"/>
        <v>0</v>
      </c>
      <c r="AV79" s="252">
        <f t="shared" si="49"/>
        <v>0</v>
      </c>
      <c r="AW79" s="252">
        <f t="shared" si="50"/>
        <v>0</v>
      </c>
      <c r="AX79" s="252"/>
      <c r="AY79" s="252">
        <f t="shared" si="65"/>
        <v>0</v>
      </c>
      <c r="AZ79" s="252">
        <f t="shared" si="66"/>
        <v>0</v>
      </c>
      <c r="BA79" s="252"/>
      <c r="BB79" s="252">
        <f t="shared" si="67"/>
        <v>0</v>
      </c>
      <c r="BC79" s="252"/>
      <c r="BD79" s="252">
        <f t="shared" si="68"/>
        <v>0</v>
      </c>
      <c r="BE79" s="252"/>
      <c r="BF79" s="252"/>
      <c r="BG79" s="252">
        <f t="shared" si="69"/>
        <v>0</v>
      </c>
      <c r="BH79" s="252"/>
      <c r="BI79" s="252">
        <f t="shared" si="70"/>
        <v>0</v>
      </c>
      <c r="BJ79" s="252">
        <f t="shared" si="71"/>
        <v>0</v>
      </c>
      <c r="BK79" s="252">
        <f t="shared" si="51"/>
        <v>0</v>
      </c>
      <c r="BM79" s="252">
        <f t="shared" si="52"/>
        <v>0</v>
      </c>
      <c r="BO79" s="252">
        <f t="shared" si="53"/>
        <v>0</v>
      </c>
    </row>
    <row r="80" spans="2:67" ht="20.100000000000001" customHeight="1">
      <c r="B80" s="11">
        <v>72</v>
      </c>
      <c r="C80" s="52" t="str">
        <f>CONCATENATE('2'!C75,'2'!Q75,'2'!D75,'2'!Q75,'2'!E75)</f>
        <v xml:space="preserve">  </v>
      </c>
      <c r="D80" s="51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12">
        <f t="shared" si="42"/>
        <v>0</v>
      </c>
      <c r="Z80" s="12">
        <f t="shared" si="43"/>
        <v>0</v>
      </c>
      <c r="AA80" s="12">
        <f t="shared" si="44"/>
        <v>0</v>
      </c>
      <c r="AB80" s="13">
        <f>ROUNDUP(((40/AA5)*Y80),0)</f>
        <v>0</v>
      </c>
      <c r="AC80" s="14"/>
      <c r="AD80" s="262"/>
      <c r="AE80" s="263"/>
      <c r="AF80" s="252">
        <f t="shared" si="54"/>
        <v>0</v>
      </c>
      <c r="AG80" s="252">
        <f t="shared" si="55"/>
        <v>0</v>
      </c>
      <c r="AH80" s="252">
        <f t="shared" si="56"/>
        <v>0</v>
      </c>
      <c r="AI80" s="252">
        <f t="shared" si="57"/>
        <v>0</v>
      </c>
      <c r="AJ80" s="252">
        <f t="shared" si="58"/>
        <v>0</v>
      </c>
      <c r="AK80" s="252">
        <f t="shared" si="59"/>
        <v>0</v>
      </c>
      <c r="AL80" s="252">
        <f t="shared" si="60"/>
        <v>0</v>
      </c>
      <c r="AM80" s="252">
        <f t="shared" si="61"/>
        <v>0</v>
      </c>
      <c r="AN80" s="252">
        <f t="shared" si="62"/>
        <v>0</v>
      </c>
      <c r="AO80" s="252">
        <f t="shared" si="63"/>
        <v>0</v>
      </c>
      <c r="AP80" s="252">
        <f t="shared" si="64"/>
        <v>0</v>
      </c>
      <c r="AQ80" s="252">
        <f t="shared" si="64"/>
        <v>0</v>
      </c>
      <c r="AR80" s="252">
        <f t="shared" si="45"/>
        <v>0</v>
      </c>
      <c r="AS80" s="252">
        <f t="shared" si="46"/>
        <v>0</v>
      </c>
      <c r="AT80" s="252">
        <f t="shared" si="47"/>
        <v>0</v>
      </c>
      <c r="AU80" s="252">
        <f t="shared" si="48"/>
        <v>0</v>
      </c>
      <c r="AV80" s="252">
        <f t="shared" si="49"/>
        <v>0</v>
      </c>
      <c r="AW80" s="252">
        <f t="shared" si="50"/>
        <v>0</v>
      </c>
      <c r="AX80" s="252"/>
      <c r="AY80" s="252">
        <f t="shared" si="65"/>
        <v>0</v>
      </c>
      <c r="AZ80" s="252">
        <f t="shared" si="66"/>
        <v>0</v>
      </c>
      <c r="BA80" s="252"/>
      <c r="BB80" s="252">
        <f t="shared" si="67"/>
        <v>0</v>
      </c>
      <c r="BC80" s="252"/>
      <c r="BD80" s="252">
        <f t="shared" si="68"/>
        <v>0</v>
      </c>
      <c r="BE80" s="252"/>
      <c r="BF80" s="252"/>
      <c r="BG80" s="252">
        <f t="shared" si="69"/>
        <v>0</v>
      </c>
      <c r="BH80" s="252"/>
      <c r="BI80" s="252">
        <f t="shared" si="70"/>
        <v>0</v>
      </c>
      <c r="BJ80" s="252">
        <f t="shared" si="71"/>
        <v>0</v>
      </c>
      <c r="BK80" s="252">
        <f t="shared" si="51"/>
        <v>0</v>
      </c>
      <c r="BM80" s="252">
        <f t="shared" si="52"/>
        <v>0</v>
      </c>
      <c r="BO80" s="252">
        <f t="shared" si="53"/>
        <v>0</v>
      </c>
    </row>
    <row r="81" spans="2:67" ht="20.100000000000001" customHeight="1">
      <c r="B81" s="11">
        <v>73</v>
      </c>
      <c r="C81" s="52" t="str">
        <f>CONCATENATE('2'!C76,'2'!Q76,'2'!D76,'2'!Q76,'2'!E76)</f>
        <v xml:space="preserve">  </v>
      </c>
      <c r="D81" s="51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12">
        <f t="shared" si="42"/>
        <v>0</v>
      </c>
      <c r="Z81" s="12">
        <f t="shared" si="43"/>
        <v>0</v>
      </c>
      <c r="AA81" s="12">
        <f t="shared" si="44"/>
        <v>0</v>
      </c>
      <c r="AB81" s="13">
        <f>ROUNDUP(((40/AA5)*Y81),0)</f>
        <v>0</v>
      </c>
      <c r="AC81" s="14"/>
      <c r="AD81" s="262"/>
      <c r="AE81" s="263"/>
      <c r="AF81" s="252">
        <f t="shared" si="54"/>
        <v>0</v>
      </c>
      <c r="AG81" s="252">
        <f t="shared" si="55"/>
        <v>0</v>
      </c>
      <c r="AH81" s="252">
        <f t="shared" si="56"/>
        <v>0</v>
      </c>
      <c r="AI81" s="252">
        <f t="shared" si="57"/>
        <v>0</v>
      </c>
      <c r="AJ81" s="252">
        <f t="shared" si="58"/>
        <v>0</v>
      </c>
      <c r="AK81" s="252">
        <f t="shared" si="59"/>
        <v>0</v>
      </c>
      <c r="AL81" s="252">
        <f t="shared" si="60"/>
        <v>0</v>
      </c>
      <c r="AM81" s="252">
        <f t="shared" si="61"/>
        <v>0</v>
      </c>
      <c r="AN81" s="252">
        <f t="shared" si="62"/>
        <v>0</v>
      </c>
      <c r="AO81" s="252">
        <f t="shared" si="63"/>
        <v>0</v>
      </c>
      <c r="AP81" s="252">
        <f t="shared" si="64"/>
        <v>0</v>
      </c>
      <c r="AQ81" s="252">
        <f t="shared" si="64"/>
        <v>0</v>
      </c>
      <c r="AR81" s="252">
        <f t="shared" si="45"/>
        <v>0</v>
      </c>
      <c r="AS81" s="252">
        <f t="shared" si="46"/>
        <v>0</v>
      </c>
      <c r="AT81" s="252">
        <f t="shared" si="47"/>
        <v>0</v>
      </c>
      <c r="AU81" s="252">
        <f t="shared" si="48"/>
        <v>0</v>
      </c>
      <c r="AV81" s="252">
        <f t="shared" si="49"/>
        <v>0</v>
      </c>
      <c r="AW81" s="252">
        <f t="shared" si="50"/>
        <v>0</v>
      </c>
      <c r="AX81" s="252"/>
      <c r="AY81" s="252">
        <f t="shared" si="65"/>
        <v>0</v>
      </c>
      <c r="AZ81" s="252">
        <f t="shared" si="66"/>
        <v>0</v>
      </c>
      <c r="BA81" s="252"/>
      <c r="BB81" s="252">
        <f t="shared" si="67"/>
        <v>0</v>
      </c>
      <c r="BC81" s="252"/>
      <c r="BD81" s="252">
        <f t="shared" si="68"/>
        <v>0</v>
      </c>
      <c r="BE81" s="252"/>
      <c r="BF81" s="252"/>
      <c r="BG81" s="252">
        <f t="shared" si="69"/>
        <v>0</v>
      </c>
      <c r="BH81" s="252"/>
      <c r="BI81" s="252">
        <f t="shared" si="70"/>
        <v>0</v>
      </c>
      <c r="BJ81" s="252">
        <f t="shared" si="71"/>
        <v>0</v>
      </c>
      <c r="BK81" s="252">
        <f t="shared" si="51"/>
        <v>0</v>
      </c>
      <c r="BM81" s="252">
        <f t="shared" si="52"/>
        <v>0</v>
      </c>
      <c r="BO81" s="252">
        <f t="shared" si="53"/>
        <v>0</v>
      </c>
    </row>
    <row r="82" spans="2:67" ht="20.100000000000001" customHeight="1">
      <c r="B82" s="11">
        <v>74</v>
      </c>
      <c r="C82" s="52" t="str">
        <f>CONCATENATE('2'!C77,'2'!Q77,'2'!D77,'2'!Q77,'2'!E77)</f>
        <v xml:space="preserve">  </v>
      </c>
      <c r="D82" s="51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12">
        <f t="shared" si="42"/>
        <v>0</v>
      </c>
      <c r="Z82" s="12">
        <f t="shared" si="43"/>
        <v>0</v>
      </c>
      <c r="AA82" s="12">
        <f t="shared" si="44"/>
        <v>0</v>
      </c>
      <c r="AB82" s="13">
        <f>ROUNDUP(((40/AA5)*Y82),0)</f>
        <v>0</v>
      </c>
      <c r="AC82" s="14"/>
      <c r="AD82" s="262"/>
      <c r="AE82" s="263"/>
      <c r="AF82" s="252">
        <f t="shared" si="54"/>
        <v>0</v>
      </c>
      <c r="AG82" s="252">
        <f t="shared" si="55"/>
        <v>0</v>
      </c>
      <c r="AH82" s="252">
        <f t="shared" si="56"/>
        <v>0</v>
      </c>
      <c r="AI82" s="252">
        <f t="shared" si="57"/>
        <v>0</v>
      </c>
      <c r="AJ82" s="252">
        <f t="shared" si="58"/>
        <v>0</v>
      </c>
      <c r="AK82" s="252">
        <f t="shared" si="59"/>
        <v>0</v>
      </c>
      <c r="AL82" s="252">
        <f t="shared" si="60"/>
        <v>0</v>
      </c>
      <c r="AM82" s="252">
        <f t="shared" si="61"/>
        <v>0</v>
      </c>
      <c r="AN82" s="252">
        <f t="shared" si="62"/>
        <v>0</v>
      </c>
      <c r="AO82" s="252">
        <f t="shared" si="63"/>
        <v>0</v>
      </c>
      <c r="AP82" s="252">
        <f t="shared" si="64"/>
        <v>0</v>
      </c>
      <c r="AQ82" s="252">
        <f t="shared" si="64"/>
        <v>0</v>
      </c>
      <c r="AR82" s="252">
        <f t="shared" si="45"/>
        <v>0</v>
      </c>
      <c r="AS82" s="252">
        <f t="shared" si="46"/>
        <v>0</v>
      </c>
      <c r="AT82" s="252">
        <f t="shared" si="47"/>
        <v>0</v>
      </c>
      <c r="AU82" s="252">
        <f t="shared" si="48"/>
        <v>0</v>
      </c>
      <c r="AV82" s="252">
        <f t="shared" si="49"/>
        <v>0</v>
      </c>
      <c r="AW82" s="252">
        <f t="shared" si="50"/>
        <v>0</v>
      </c>
      <c r="AX82" s="252"/>
      <c r="AY82" s="252">
        <f t="shared" si="65"/>
        <v>0</v>
      </c>
      <c r="AZ82" s="252">
        <f t="shared" si="66"/>
        <v>0</v>
      </c>
      <c r="BA82" s="252"/>
      <c r="BB82" s="252">
        <f t="shared" si="67"/>
        <v>0</v>
      </c>
      <c r="BC82" s="252"/>
      <c r="BD82" s="252">
        <f t="shared" si="68"/>
        <v>0</v>
      </c>
      <c r="BE82" s="252"/>
      <c r="BF82" s="252"/>
      <c r="BG82" s="252">
        <f t="shared" si="69"/>
        <v>0</v>
      </c>
      <c r="BH82" s="252"/>
      <c r="BI82" s="252">
        <f t="shared" si="70"/>
        <v>0</v>
      </c>
      <c r="BJ82" s="252">
        <f t="shared" si="71"/>
        <v>0</v>
      </c>
      <c r="BK82" s="252">
        <f t="shared" si="51"/>
        <v>0</v>
      </c>
      <c r="BM82" s="252">
        <f t="shared" si="52"/>
        <v>0</v>
      </c>
      <c r="BO82" s="252">
        <f t="shared" si="53"/>
        <v>0</v>
      </c>
    </row>
    <row r="83" spans="2:67" ht="20.100000000000001" customHeight="1">
      <c r="B83" s="11">
        <v>75</v>
      </c>
      <c r="C83" s="52" t="str">
        <f>CONCATENATE('2'!C78,'2'!Q78,'2'!D78,'2'!Q78,'2'!E78)</f>
        <v xml:space="preserve">  </v>
      </c>
      <c r="D83" s="51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12">
        <f t="shared" si="42"/>
        <v>0</v>
      </c>
      <c r="Z83" s="12">
        <f t="shared" si="43"/>
        <v>0</v>
      </c>
      <c r="AA83" s="12">
        <f t="shared" si="44"/>
        <v>0</v>
      </c>
      <c r="AB83" s="13">
        <f>ROUNDUP(((40/AA5)*Y83),0)</f>
        <v>0</v>
      </c>
      <c r="AC83" s="14"/>
      <c r="AD83" s="262"/>
      <c r="AE83" s="263"/>
      <c r="AF83" s="252">
        <f t="shared" si="54"/>
        <v>0</v>
      </c>
      <c r="AG83" s="252">
        <f t="shared" si="55"/>
        <v>0</v>
      </c>
      <c r="AH83" s="252">
        <f t="shared" si="56"/>
        <v>0</v>
      </c>
      <c r="AI83" s="252">
        <f t="shared" si="57"/>
        <v>0</v>
      </c>
      <c r="AJ83" s="252">
        <f t="shared" si="58"/>
        <v>0</v>
      </c>
      <c r="AK83" s="252">
        <f t="shared" si="59"/>
        <v>0</v>
      </c>
      <c r="AL83" s="252">
        <f t="shared" si="60"/>
        <v>0</v>
      </c>
      <c r="AM83" s="252">
        <f t="shared" si="61"/>
        <v>0</v>
      </c>
      <c r="AN83" s="252">
        <f t="shared" si="62"/>
        <v>0</v>
      </c>
      <c r="AO83" s="252">
        <f t="shared" si="63"/>
        <v>0</v>
      </c>
      <c r="AP83" s="252">
        <f t="shared" si="64"/>
        <v>0</v>
      </c>
      <c r="AQ83" s="252">
        <f t="shared" si="64"/>
        <v>0</v>
      </c>
      <c r="AR83" s="252">
        <f t="shared" si="45"/>
        <v>0</v>
      </c>
      <c r="AS83" s="252">
        <f t="shared" si="46"/>
        <v>0</v>
      </c>
      <c r="AT83" s="252">
        <f t="shared" si="47"/>
        <v>0</v>
      </c>
      <c r="AU83" s="252">
        <f t="shared" si="48"/>
        <v>0</v>
      </c>
      <c r="AV83" s="252">
        <f t="shared" si="49"/>
        <v>0</v>
      </c>
      <c r="AW83" s="252">
        <f t="shared" si="50"/>
        <v>0</v>
      </c>
      <c r="AX83" s="252"/>
      <c r="AY83" s="252">
        <f t="shared" si="65"/>
        <v>0</v>
      </c>
      <c r="AZ83" s="252">
        <f t="shared" si="66"/>
        <v>0</v>
      </c>
      <c r="BA83" s="252"/>
      <c r="BB83" s="252">
        <f t="shared" si="67"/>
        <v>0</v>
      </c>
      <c r="BC83" s="252"/>
      <c r="BD83" s="252">
        <f t="shared" si="68"/>
        <v>0</v>
      </c>
      <c r="BE83" s="252"/>
      <c r="BF83" s="252"/>
      <c r="BG83" s="252">
        <f t="shared" si="69"/>
        <v>0</v>
      </c>
      <c r="BH83" s="252"/>
      <c r="BI83" s="252">
        <f t="shared" si="70"/>
        <v>0</v>
      </c>
      <c r="BJ83" s="252">
        <f t="shared" si="71"/>
        <v>0</v>
      </c>
      <c r="BK83" s="252">
        <f t="shared" si="51"/>
        <v>0</v>
      </c>
      <c r="BM83" s="252">
        <f t="shared" si="52"/>
        <v>0</v>
      </c>
      <c r="BO83" s="252">
        <f t="shared" si="53"/>
        <v>0</v>
      </c>
    </row>
    <row r="84" spans="2:67" ht="20.100000000000001" customHeight="1">
      <c r="B84" s="11">
        <v>76</v>
      </c>
      <c r="C84" s="52" t="str">
        <f>CONCATENATE('2'!C79,'2'!Q79,'2'!D79,'2'!Q79,'2'!E79)</f>
        <v xml:space="preserve">  </v>
      </c>
      <c r="D84" s="51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12">
        <f t="shared" si="42"/>
        <v>0</v>
      </c>
      <c r="Z84" s="12">
        <f t="shared" si="43"/>
        <v>0</v>
      </c>
      <c r="AA84" s="12">
        <f t="shared" si="44"/>
        <v>0</v>
      </c>
      <c r="AB84" s="13">
        <f>ROUNDUP(((40/AA5)*Y84),0)</f>
        <v>0</v>
      </c>
      <c r="AC84" s="14"/>
      <c r="AD84" s="262"/>
      <c r="AE84" s="263"/>
      <c r="AF84" s="252">
        <f t="shared" si="54"/>
        <v>0</v>
      </c>
      <c r="AG84" s="252">
        <f t="shared" si="55"/>
        <v>0</v>
      </c>
      <c r="AH84" s="252">
        <f t="shared" si="56"/>
        <v>0</v>
      </c>
      <c r="AI84" s="252">
        <f t="shared" si="57"/>
        <v>0</v>
      </c>
      <c r="AJ84" s="252">
        <f t="shared" si="58"/>
        <v>0</v>
      </c>
      <c r="AK84" s="252">
        <f t="shared" si="59"/>
        <v>0</v>
      </c>
      <c r="AL84" s="252">
        <f t="shared" si="60"/>
        <v>0</v>
      </c>
      <c r="AM84" s="252">
        <f t="shared" si="61"/>
        <v>0</v>
      </c>
      <c r="AN84" s="252">
        <f t="shared" si="62"/>
        <v>0</v>
      </c>
      <c r="AO84" s="252">
        <f t="shared" si="63"/>
        <v>0</v>
      </c>
      <c r="AP84" s="252">
        <f t="shared" si="64"/>
        <v>0</v>
      </c>
      <c r="AQ84" s="252">
        <f t="shared" si="64"/>
        <v>0</v>
      </c>
      <c r="AR84" s="252">
        <f t="shared" si="45"/>
        <v>0</v>
      </c>
      <c r="AS84" s="252">
        <f t="shared" si="46"/>
        <v>0</v>
      </c>
      <c r="AT84" s="252">
        <f t="shared" si="47"/>
        <v>0</v>
      </c>
      <c r="AU84" s="252">
        <f t="shared" si="48"/>
        <v>0</v>
      </c>
      <c r="AV84" s="252">
        <f t="shared" si="49"/>
        <v>0</v>
      </c>
      <c r="AW84" s="252">
        <f t="shared" si="50"/>
        <v>0</v>
      </c>
      <c r="AX84" s="252"/>
      <c r="AY84" s="252">
        <f t="shared" si="65"/>
        <v>0</v>
      </c>
      <c r="AZ84" s="252">
        <f t="shared" si="66"/>
        <v>0</v>
      </c>
      <c r="BA84" s="252"/>
      <c r="BB84" s="252">
        <f t="shared" si="67"/>
        <v>0</v>
      </c>
      <c r="BC84" s="252"/>
      <c r="BD84" s="252">
        <f t="shared" si="68"/>
        <v>0</v>
      </c>
      <c r="BE84" s="252"/>
      <c r="BF84" s="252"/>
      <c r="BG84" s="252">
        <f t="shared" si="69"/>
        <v>0</v>
      </c>
      <c r="BH84" s="252"/>
      <c r="BI84" s="252">
        <f t="shared" si="70"/>
        <v>0</v>
      </c>
      <c r="BJ84" s="252">
        <f t="shared" si="71"/>
        <v>0</v>
      </c>
      <c r="BK84" s="252">
        <f t="shared" si="51"/>
        <v>0</v>
      </c>
      <c r="BM84" s="252">
        <f t="shared" si="52"/>
        <v>0</v>
      </c>
      <c r="BO84" s="252">
        <f t="shared" si="53"/>
        <v>0</v>
      </c>
    </row>
    <row r="85" spans="2:67" ht="20.100000000000001" customHeight="1">
      <c r="B85" s="11">
        <v>77</v>
      </c>
      <c r="C85" s="52" t="str">
        <f>CONCATENATE('2'!C80,'2'!Q80,'2'!D80,'2'!Q80,'2'!E80)</f>
        <v xml:space="preserve">  </v>
      </c>
      <c r="D85" s="51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12">
        <f t="shared" si="42"/>
        <v>0</v>
      </c>
      <c r="Z85" s="12">
        <f t="shared" si="43"/>
        <v>0</v>
      </c>
      <c r="AA85" s="12">
        <f t="shared" si="44"/>
        <v>0</v>
      </c>
      <c r="AB85" s="13">
        <f>ROUNDUP(((40/AA5)*Y85),0)</f>
        <v>0</v>
      </c>
      <c r="AC85" s="14"/>
      <c r="AD85" s="262"/>
      <c r="AE85" s="263"/>
      <c r="AF85" s="252">
        <f t="shared" si="54"/>
        <v>0</v>
      </c>
      <c r="AG85" s="252">
        <f t="shared" si="55"/>
        <v>0</v>
      </c>
      <c r="AH85" s="252">
        <f t="shared" si="56"/>
        <v>0</v>
      </c>
      <c r="AI85" s="252">
        <f t="shared" si="57"/>
        <v>0</v>
      </c>
      <c r="AJ85" s="252">
        <f t="shared" si="58"/>
        <v>0</v>
      </c>
      <c r="AK85" s="252">
        <f t="shared" si="59"/>
        <v>0</v>
      </c>
      <c r="AL85" s="252">
        <f t="shared" si="60"/>
        <v>0</v>
      </c>
      <c r="AM85" s="252">
        <f t="shared" si="61"/>
        <v>0</v>
      </c>
      <c r="AN85" s="252">
        <f t="shared" si="62"/>
        <v>0</v>
      </c>
      <c r="AO85" s="252">
        <f t="shared" si="63"/>
        <v>0</v>
      </c>
      <c r="AP85" s="252">
        <f t="shared" si="64"/>
        <v>0</v>
      </c>
      <c r="AQ85" s="252">
        <f t="shared" si="64"/>
        <v>0</v>
      </c>
      <c r="AR85" s="252">
        <f t="shared" si="45"/>
        <v>0</v>
      </c>
      <c r="AS85" s="252">
        <f t="shared" si="46"/>
        <v>0</v>
      </c>
      <c r="AT85" s="252">
        <f t="shared" si="47"/>
        <v>0</v>
      </c>
      <c r="AU85" s="252">
        <f t="shared" si="48"/>
        <v>0</v>
      </c>
      <c r="AV85" s="252">
        <f t="shared" si="49"/>
        <v>0</v>
      </c>
      <c r="AW85" s="252">
        <f t="shared" si="50"/>
        <v>0</v>
      </c>
      <c r="AX85" s="252"/>
      <c r="AY85" s="252">
        <f t="shared" si="65"/>
        <v>0</v>
      </c>
      <c r="AZ85" s="252">
        <f t="shared" si="66"/>
        <v>0</v>
      </c>
      <c r="BA85" s="252"/>
      <c r="BB85" s="252">
        <f t="shared" si="67"/>
        <v>0</v>
      </c>
      <c r="BC85" s="252"/>
      <c r="BD85" s="252">
        <f t="shared" si="68"/>
        <v>0</v>
      </c>
      <c r="BE85" s="252"/>
      <c r="BF85" s="252"/>
      <c r="BG85" s="252">
        <f t="shared" si="69"/>
        <v>0</v>
      </c>
      <c r="BH85" s="252"/>
      <c r="BI85" s="252">
        <f t="shared" si="70"/>
        <v>0</v>
      </c>
      <c r="BJ85" s="252">
        <f t="shared" si="71"/>
        <v>0</v>
      </c>
      <c r="BK85" s="252">
        <f t="shared" si="51"/>
        <v>0</v>
      </c>
      <c r="BM85" s="252">
        <f t="shared" si="52"/>
        <v>0</v>
      </c>
      <c r="BO85" s="252">
        <f t="shared" si="53"/>
        <v>0</v>
      </c>
    </row>
    <row r="86" spans="2:67" ht="20.100000000000001" customHeight="1">
      <c r="B86" s="11">
        <v>78</v>
      </c>
      <c r="C86" s="52" t="str">
        <f>CONCATENATE('2'!C81,'2'!Q81,'2'!D81,'2'!Q81,'2'!E81)</f>
        <v xml:space="preserve">  </v>
      </c>
      <c r="D86" s="51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12">
        <f t="shared" si="42"/>
        <v>0</v>
      </c>
      <c r="Z86" s="12">
        <f t="shared" si="43"/>
        <v>0</v>
      </c>
      <c r="AA86" s="12">
        <f t="shared" si="44"/>
        <v>0</v>
      </c>
      <c r="AB86" s="13">
        <f>ROUNDUP(((40/AA5)*Y86),0)</f>
        <v>0</v>
      </c>
      <c r="AC86" s="14"/>
      <c r="AD86" s="262"/>
      <c r="AE86" s="263"/>
      <c r="AF86" s="252">
        <f t="shared" si="54"/>
        <v>0</v>
      </c>
      <c r="AG86" s="252">
        <f t="shared" si="55"/>
        <v>0</v>
      </c>
      <c r="AH86" s="252">
        <f t="shared" si="56"/>
        <v>0</v>
      </c>
      <c r="AI86" s="252">
        <f t="shared" si="57"/>
        <v>0</v>
      </c>
      <c r="AJ86" s="252">
        <f t="shared" si="58"/>
        <v>0</v>
      </c>
      <c r="AK86" s="252">
        <f t="shared" si="59"/>
        <v>0</v>
      </c>
      <c r="AL86" s="252">
        <f t="shared" si="60"/>
        <v>0</v>
      </c>
      <c r="AM86" s="252">
        <f t="shared" si="61"/>
        <v>0</v>
      </c>
      <c r="AN86" s="252">
        <f t="shared" si="62"/>
        <v>0</v>
      </c>
      <c r="AO86" s="252">
        <f t="shared" si="63"/>
        <v>0</v>
      </c>
      <c r="AP86" s="252">
        <f t="shared" si="64"/>
        <v>0</v>
      </c>
      <c r="AQ86" s="252">
        <f t="shared" si="64"/>
        <v>0</v>
      </c>
      <c r="AR86" s="252">
        <f t="shared" si="45"/>
        <v>0</v>
      </c>
      <c r="AS86" s="252">
        <f t="shared" si="46"/>
        <v>0</v>
      </c>
      <c r="AT86" s="252">
        <f t="shared" si="47"/>
        <v>0</v>
      </c>
      <c r="AU86" s="252">
        <f t="shared" si="48"/>
        <v>0</v>
      </c>
      <c r="AV86" s="252">
        <f t="shared" si="49"/>
        <v>0</v>
      </c>
      <c r="AW86" s="252">
        <f t="shared" si="50"/>
        <v>0</v>
      </c>
      <c r="AX86" s="252"/>
      <c r="AY86" s="252">
        <f t="shared" si="65"/>
        <v>0</v>
      </c>
      <c r="AZ86" s="252">
        <f t="shared" si="66"/>
        <v>0</v>
      </c>
      <c r="BA86" s="252"/>
      <c r="BB86" s="252">
        <f t="shared" si="67"/>
        <v>0</v>
      </c>
      <c r="BC86" s="252"/>
      <c r="BD86" s="252">
        <f t="shared" si="68"/>
        <v>0</v>
      </c>
      <c r="BE86" s="252"/>
      <c r="BF86" s="252"/>
      <c r="BG86" s="252">
        <f t="shared" si="69"/>
        <v>0</v>
      </c>
      <c r="BH86" s="252"/>
      <c r="BI86" s="252">
        <f t="shared" si="70"/>
        <v>0</v>
      </c>
      <c r="BJ86" s="252">
        <f t="shared" si="71"/>
        <v>0</v>
      </c>
      <c r="BK86" s="252">
        <f t="shared" si="51"/>
        <v>0</v>
      </c>
      <c r="BM86" s="252">
        <f t="shared" si="52"/>
        <v>0</v>
      </c>
      <c r="BO86" s="252">
        <f t="shared" si="53"/>
        <v>0</v>
      </c>
    </row>
    <row r="87" spans="2:67" ht="20.100000000000001" customHeight="1">
      <c r="B87" s="11">
        <v>79</v>
      </c>
      <c r="C87" s="52" t="str">
        <f>CONCATENATE('2'!C82,'2'!Q82,'2'!D82,'2'!Q82,'2'!E82)</f>
        <v xml:space="preserve">  </v>
      </c>
      <c r="D87" s="51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12">
        <f t="shared" si="42"/>
        <v>0</v>
      </c>
      <c r="Z87" s="12">
        <f t="shared" si="43"/>
        <v>0</v>
      </c>
      <c r="AA87" s="12">
        <f t="shared" si="44"/>
        <v>0</v>
      </c>
      <c r="AB87" s="13">
        <f>ROUNDUP(((40/AA5)*Y87),0)</f>
        <v>0</v>
      </c>
      <c r="AC87" s="14"/>
      <c r="AD87" s="262"/>
      <c r="AE87" s="263"/>
      <c r="AF87" s="252">
        <f t="shared" si="54"/>
        <v>0</v>
      </c>
      <c r="AG87" s="252">
        <f t="shared" si="55"/>
        <v>0</v>
      </c>
      <c r="AH87" s="252">
        <f t="shared" si="56"/>
        <v>0</v>
      </c>
      <c r="AI87" s="252">
        <f t="shared" si="57"/>
        <v>0</v>
      </c>
      <c r="AJ87" s="252">
        <f t="shared" si="58"/>
        <v>0</v>
      </c>
      <c r="AK87" s="252">
        <f t="shared" si="59"/>
        <v>0</v>
      </c>
      <c r="AL87" s="252">
        <f t="shared" si="60"/>
        <v>0</v>
      </c>
      <c r="AM87" s="252">
        <f t="shared" si="61"/>
        <v>0</v>
      </c>
      <c r="AN87" s="252">
        <f t="shared" si="62"/>
        <v>0</v>
      </c>
      <c r="AO87" s="252">
        <f t="shared" si="63"/>
        <v>0</v>
      </c>
      <c r="AP87" s="252">
        <f t="shared" si="64"/>
        <v>0</v>
      </c>
      <c r="AQ87" s="252">
        <f t="shared" si="64"/>
        <v>0</v>
      </c>
      <c r="AR87" s="252">
        <f t="shared" si="45"/>
        <v>0</v>
      </c>
      <c r="AS87" s="252">
        <f t="shared" si="46"/>
        <v>0</v>
      </c>
      <c r="AT87" s="252">
        <f t="shared" si="47"/>
        <v>0</v>
      </c>
      <c r="AU87" s="252">
        <f t="shared" si="48"/>
        <v>0</v>
      </c>
      <c r="AV87" s="252">
        <f t="shared" si="49"/>
        <v>0</v>
      </c>
      <c r="AW87" s="252">
        <f t="shared" si="50"/>
        <v>0</v>
      </c>
      <c r="AX87" s="252"/>
      <c r="AY87" s="252">
        <f t="shared" si="65"/>
        <v>0</v>
      </c>
      <c r="AZ87" s="252">
        <f t="shared" si="66"/>
        <v>0</v>
      </c>
      <c r="BA87" s="252"/>
      <c r="BB87" s="252">
        <f t="shared" si="67"/>
        <v>0</v>
      </c>
      <c r="BC87" s="252"/>
      <c r="BD87" s="252">
        <f t="shared" si="68"/>
        <v>0</v>
      </c>
      <c r="BE87" s="252"/>
      <c r="BF87" s="252"/>
      <c r="BG87" s="252">
        <f t="shared" si="69"/>
        <v>0</v>
      </c>
      <c r="BH87" s="252"/>
      <c r="BI87" s="252">
        <f t="shared" si="70"/>
        <v>0</v>
      </c>
      <c r="BJ87" s="252">
        <f t="shared" si="71"/>
        <v>0</v>
      </c>
      <c r="BK87" s="252">
        <f t="shared" si="51"/>
        <v>0</v>
      </c>
      <c r="BM87" s="252">
        <f t="shared" si="52"/>
        <v>0</v>
      </c>
      <c r="BO87" s="252">
        <f t="shared" si="53"/>
        <v>0</v>
      </c>
    </row>
    <row r="88" spans="2:67" ht="20.100000000000001" customHeight="1">
      <c r="B88" s="11">
        <v>80</v>
      </c>
      <c r="C88" s="52" t="str">
        <f>CONCATENATE('2'!C83,'2'!Q83,'2'!D83,'2'!Q83,'2'!E83)</f>
        <v xml:space="preserve">  </v>
      </c>
      <c r="D88" s="51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12">
        <f t="shared" si="42"/>
        <v>0</v>
      </c>
      <c r="Z88" s="12">
        <f t="shared" si="43"/>
        <v>0</v>
      </c>
      <c r="AA88" s="12">
        <f t="shared" si="44"/>
        <v>0</v>
      </c>
      <c r="AB88" s="13">
        <f>ROUNDUP(((40/AA5)*Y88),0)</f>
        <v>0</v>
      </c>
      <c r="AC88" s="14"/>
      <c r="AD88" s="262"/>
      <c r="AE88" s="263"/>
      <c r="AF88" s="252">
        <f t="shared" si="54"/>
        <v>0</v>
      </c>
      <c r="AG88" s="252">
        <f t="shared" si="55"/>
        <v>0</v>
      </c>
      <c r="AH88" s="252">
        <f t="shared" si="56"/>
        <v>0</v>
      </c>
      <c r="AI88" s="252">
        <f t="shared" si="57"/>
        <v>0</v>
      </c>
      <c r="AJ88" s="252">
        <f t="shared" si="58"/>
        <v>0</v>
      </c>
      <c r="AK88" s="252">
        <f t="shared" si="59"/>
        <v>0</v>
      </c>
      <c r="AL88" s="252">
        <f t="shared" si="60"/>
        <v>0</v>
      </c>
      <c r="AM88" s="252">
        <f t="shared" si="61"/>
        <v>0</v>
      </c>
      <c r="AN88" s="252">
        <f t="shared" si="62"/>
        <v>0</v>
      </c>
      <c r="AO88" s="252">
        <f t="shared" si="63"/>
        <v>0</v>
      </c>
      <c r="AP88" s="252">
        <f t="shared" si="64"/>
        <v>0</v>
      </c>
      <c r="AQ88" s="252">
        <f t="shared" si="64"/>
        <v>0</v>
      </c>
      <c r="AR88" s="252">
        <f t="shared" si="45"/>
        <v>0</v>
      </c>
      <c r="AS88" s="252">
        <f t="shared" si="46"/>
        <v>0</v>
      </c>
      <c r="AT88" s="252">
        <f t="shared" si="47"/>
        <v>0</v>
      </c>
      <c r="AU88" s="252">
        <f t="shared" si="48"/>
        <v>0</v>
      </c>
      <c r="AV88" s="252">
        <f t="shared" si="49"/>
        <v>0</v>
      </c>
      <c r="AW88" s="252">
        <f t="shared" si="50"/>
        <v>0</v>
      </c>
      <c r="AX88" s="252"/>
      <c r="AY88" s="252">
        <f t="shared" si="65"/>
        <v>0</v>
      </c>
      <c r="AZ88" s="252">
        <f t="shared" si="66"/>
        <v>0</v>
      </c>
      <c r="BA88" s="252"/>
      <c r="BB88" s="252">
        <f t="shared" si="67"/>
        <v>0</v>
      </c>
      <c r="BC88" s="252"/>
      <c r="BD88" s="252">
        <f t="shared" si="68"/>
        <v>0</v>
      </c>
      <c r="BE88" s="252"/>
      <c r="BF88" s="252"/>
      <c r="BG88" s="252">
        <f t="shared" si="69"/>
        <v>0</v>
      </c>
      <c r="BH88" s="252"/>
      <c r="BI88" s="252">
        <f t="shared" si="70"/>
        <v>0</v>
      </c>
      <c r="BJ88" s="252">
        <f t="shared" si="71"/>
        <v>0</v>
      </c>
      <c r="BK88" s="252">
        <f t="shared" si="51"/>
        <v>0</v>
      </c>
      <c r="BM88" s="252">
        <f t="shared" si="52"/>
        <v>0</v>
      </c>
      <c r="BO88" s="252">
        <f t="shared" si="53"/>
        <v>0</v>
      </c>
    </row>
    <row r="89" spans="2:67" ht="20.100000000000001" customHeight="1">
      <c r="B89" s="11">
        <v>81</v>
      </c>
      <c r="C89" s="52" t="str">
        <f>CONCATENATE('2'!C84,'2'!Q84,'2'!D84,'2'!Q84,'2'!E84)</f>
        <v xml:space="preserve">  </v>
      </c>
      <c r="D89" s="51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12">
        <f t="shared" si="42"/>
        <v>0</v>
      </c>
      <c r="Z89" s="12">
        <f t="shared" si="43"/>
        <v>0</v>
      </c>
      <c r="AA89" s="12">
        <f t="shared" si="44"/>
        <v>0</v>
      </c>
      <c r="AB89" s="13">
        <f>ROUNDUP(((40/AA5)*Y89),0)</f>
        <v>0</v>
      </c>
      <c r="AC89" s="14"/>
      <c r="AD89" s="262"/>
      <c r="AE89" s="263"/>
      <c r="AF89" s="252">
        <f t="shared" si="54"/>
        <v>0</v>
      </c>
      <c r="AG89" s="252">
        <f t="shared" si="55"/>
        <v>0</v>
      </c>
      <c r="AH89" s="252">
        <f t="shared" si="56"/>
        <v>0</v>
      </c>
      <c r="AI89" s="252">
        <f t="shared" si="57"/>
        <v>0</v>
      </c>
      <c r="AJ89" s="252">
        <f t="shared" si="58"/>
        <v>0</v>
      </c>
      <c r="AK89" s="252">
        <f t="shared" si="59"/>
        <v>0</v>
      </c>
      <c r="AL89" s="252">
        <f t="shared" si="60"/>
        <v>0</v>
      </c>
      <c r="AM89" s="252">
        <f t="shared" si="61"/>
        <v>0</v>
      </c>
      <c r="AN89" s="252">
        <f t="shared" si="62"/>
        <v>0</v>
      </c>
      <c r="AO89" s="252">
        <f t="shared" si="63"/>
        <v>0</v>
      </c>
      <c r="AP89" s="252">
        <f t="shared" si="64"/>
        <v>0</v>
      </c>
      <c r="AQ89" s="252">
        <f t="shared" si="64"/>
        <v>0</v>
      </c>
      <c r="AR89" s="252">
        <f t="shared" si="45"/>
        <v>0</v>
      </c>
      <c r="AS89" s="252">
        <f t="shared" si="46"/>
        <v>0</v>
      </c>
      <c r="AT89" s="252">
        <f t="shared" si="47"/>
        <v>0</v>
      </c>
      <c r="AU89" s="252">
        <f t="shared" si="48"/>
        <v>0</v>
      </c>
      <c r="AV89" s="252">
        <f t="shared" si="49"/>
        <v>0</v>
      </c>
      <c r="AW89" s="252">
        <f t="shared" si="50"/>
        <v>0</v>
      </c>
      <c r="AX89" s="252"/>
      <c r="AY89" s="252">
        <f t="shared" si="65"/>
        <v>0</v>
      </c>
      <c r="AZ89" s="252">
        <f t="shared" si="66"/>
        <v>0</v>
      </c>
      <c r="BA89" s="252"/>
      <c r="BB89" s="252">
        <f t="shared" si="67"/>
        <v>0</v>
      </c>
      <c r="BC89" s="252"/>
      <c r="BD89" s="252">
        <f t="shared" si="68"/>
        <v>0</v>
      </c>
      <c r="BE89" s="252"/>
      <c r="BF89" s="252"/>
      <c r="BG89" s="252">
        <f t="shared" si="69"/>
        <v>0</v>
      </c>
      <c r="BH89" s="252"/>
      <c r="BI89" s="252">
        <f t="shared" si="70"/>
        <v>0</v>
      </c>
      <c r="BJ89" s="252">
        <f t="shared" si="71"/>
        <v>0</v>
      </c>
      <c r="BK89" s="252">
        <f t="shared" si="51"/>
        <v>0</v>
      </c>
      <c r="BM89" s="252">
        <f t="shared" si="52"/>
        <v>0</v>
      </c>
      <c r="BO89" s="252">
        <f t="shared" si="53"/>
        <v>0</v>
      </c>
    </row>
    <row r="90" spans="2:67" ht="20.100000000000001" customHeight="1">
      <c r="B90" s="11">
        <v>82</v>
      </c>
      <c r="C90" s="52" t="str">
        <f>CONCATENATE('2'!C85,'2'!Q85,'2'!D85,'2'!Q85,'2'!E85)</f>
        <v xml:space="preserve">  </v>
      </c>
      <c r="D90" s="51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12">
        <f t="shared" si="42"/>
        <v>0</v>
      </c>
      <c r="Z90" s="12">
        <f t="shared" si="43"/>
        <v>0</v>
      </c>
      <c r="AA90" s="12">
        <f t="shared" si="44"/>
        <v>0</v>
      </c>
      <c r="AB90" s="13">
        <f>ROUNDUP(((40/AA5)*Y90),0)</f>
        <v>0</v>
      </c>
      <c r="AC90" s="14"/>
      <c r="AD90" s="262"/>
      <c r="AE90" s="263"/>
      <c r="AF90" s="252">
        <f t="shared" si="54"/>
        <v>0</v>
      </c>
      <c r="AG90" s="252">
        <f t="shared" si="55"/>
        <v>0</v>
      </c>
      <c r="AH90" s="252">
        <f t="shared" si="56"/>
        <v>0</v>
      </c>
      <c r="AI90" s="252">
        <f t="shared" si="57"/>
        <v>0</v>
      </c>
      <c r="AJ90" s="252">
        <f t="shared" si="58"/>
        <v>0</v>
      </c>
      <c r="AK90" s="252">
        <f t="shared" si="59"/>
        <v>0</v>
      </c>
      <c r="AL90" s="252">
        <f t="shared" si="60"/>
        <v>0</v>
      </c>
      <c r="AM90" s="252">
        <f t="shared" si="61"/>
        <v>0</v>
      </c>
      <c r="AN90" s="252">
        <f t="shared" si="62"/>
        <v>0</v>
      </c>
      <c r="AO90" s="252">
        <f t="shared" si="63"/>
        <v>0</v>
      </c>
      <c r="AP90" s="252">
        <f t="shared" si="64"/>
        <v>0</v>
      </c>
      <c r="AQ90" s="252">
        <f t="shared" si="64"/>
        <v>0</v>
      </c>
      <c r="AR90" s="252">
        <f t="shared" si="45"/>
        <v>0</v>
      </c>
      <c r="AS90" s="252">
        <f t="shared" si="46"/>
        <v>0</v>
      </c>
      <c r="AT90" s="252">
        <f t="shared" si="47"/>
        <v>0</v>
      </c>
      <c r="AU90" s="252">
        <f t="shared" si="48"/>
        <v>0</v>
      </c>
      <c r="AV90" s="252">
        <f t="shared" si="49"/>
        <v>0</v>
      </c>
      <c r="AW90" s="252">
        <f t="shared" si="50"/>
        <v>0</v>
      </c>
      <c r="AX90" s="252"/>
      <c r="AY90" s="252">
        <f t="shared" si="65"/>
        <v>0</v>
      </c>
      <c r="AZ90" s="252">
        <f t="shared" si="66"/>
        <v>0</v>
      </c>
      <c r="BA90" s="252"/>
      <c r="BB90" s="252">
        <f t="shared" si="67"/>
        <v>0</v>
      </c>
      <c r="BC90" s="252"/>
      <c r="BD90" s="252">
        <f t="shared" si="68"/>
        <v>0</v>
      </c>
      <c r="BE90" s="252"/>
      <c r="BF90" s="252"/>
      <c r="BG90" s="252">
        <f t="shared" si="69"/>
        <v>0</v>
      </c>
      <c r="BH90" s="252"/>
      <c r="BI90" s="252">
        <f t="shared" si="70"/>
        <v>0</v>
      </c>
      <c r="BJ90" s="252">
        <f t="shared" si="71"/>
        <v>0</v>
      </c>
      <c r="BK90" s="252">
        <f t="shared" si="51"/>
        <v>0</v>
      </c>
      <c r="BM90" s="252">
        <f t="shared" si="52"/>
        <v>0</v>
      </c>
      <c r="BO90" s="252">
        <f t="shared" si="53"/>
        <v>0</v>
      </c>
    </row>
    <row r="91" spans="2:67" ht="20.100000000000001" customHeight="1">
      <c r="B91" s="11">
        <v>83</v>
      </c>
      <c r="C91" s="52" t="str">
        <f>CONCATENATE('2'!C86,'2'!Q86,'2'!D86,'2'!Q86,'2'!E86)</f>
        <v xml:space="preserve">  </v>
      </c>
      <c r="D91" s="51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12">
        <f t="shared" si="42"/>
        <v>0</v>
      </c>
      <c r="Z91" s="12">
        <f t="shared" si="43"/>
        <v>0</v>
      </c>
      <c r="AA91" s="12">
        <f t="shared" si="44"/>
        <v>0</v>
      </c>
      <c r="AB91" s="13">
        <f>ROUNDUP(((40/AA5)*Y91),0)</f>
        <v>0</v>
      </c>
      <c r="AC91" s="14"/>
      <c r="AD91" s="262"/>
      <c r="AE91" s="263"/>
      <c r="AF91" s="252">
        <f t="shared" si="54"/>
        <v>0</v>
      </c>
      <c r="AG91" s="252">
        <f t="shared" si="55"/>
        <v>0</v>
      </c>
      <c r="AH91" s="252">
        <f t="shared" si="56"/>
        <v>0</v>
      </c>
      <c r="AI91" s="252">
        <f t="shared" si="57"/>
        <v>0</v>
      </c>
      <c r="AJ91" s="252">
        <f t="shared" si="58"/>
        <v>0</v>
      </c>
      <c r="AK91" s="252">
        <f t="shared" si="59"/>
        <v>0</v>
      </c>
      <c r="AL91" s="252">
        <f t="shared" si="60"/>
        <v>0</v>
      </c>
      <c r="AM91" s="252">
        <f t="shared" si="61"/>
        <v>0</v>
      </c>
      <c r="AN91" s="252">
        <f t="shared" si="62"/>
        <v>0</v>
      </c>
      <c r="AO91" s="252">
        <f t="shared" si="63"/>
        <v>0</v>
      </c>
      <c r="AP91" s="252">
        <f t="shared" si="64"/>
        <v>0</v>
      </c>
      <c r="AQ91" s="252">
        <f t="shared" si="64"/>
        <v>0</v>
      </c>
      <c r="AR91" s="252">
        <f t="shared" si="45"/>
        <v>0</v>
      </c>
      <c r="AS91" s="252">
        <f t="shared" si="46"/>
        <v>0</v>
      </c>
      <c r="AT91" s="252">
        <f t="shared" si="47"/>
        <v>0</v>
      </c>
      <c r="AU91" s="252">
        <f t="shared" si="48"/>
        <v>0</v>
      </c>
      <c r="AV91" s="252">
        <f t="shared" si="49"/>
        <v>0</v>
      </c>
      <c r="AW91" s="252">
        <f t="shared" si="50"/>
        <v>0</v>
      </c>
      <c r="AX91" s="252"/>
      <c r="AY91" s="252">
        <f t="shared" si="65"/>
        <v>0</v>
      </c>
      <c r="AZ91" s="252">
        <f t="shared" si="66"/>
        <v>0</v>
      </c>
      <c r="BA91" s="252"/>
      <c r="BB91" s="252">
        <f t="shared" si="67"/>
        <v>0</v>
      </c>
      <c r="BC91" s="252"/>
      <c r="BD91" s="252">
        <f t="shared" si="68"/>
        <v>0</v>
      </c>
      <c r="BE91" s="252"/>
      <c r="BF91" s="252"/>
      <c r="BG91" s="252">
        <f t="shared" si="69"/>
        <v>0</v>
      </c>
      <c r="BH91" s="252"/>
      <c r="BI91" s="252">
        <f t="shared" si="70"/>
        <v>0</v>
      </c>
      <c r="BJ91" s="252">
        <f t="shared" si="71"/>
        <v>0</v>
      </c>
      <c r="BK91" s="252">
        <f t="shared" si="51"/>
        <v>0</v>
      </c>
      <c r="BM91" s="252">
        <f t="shared" si="52"/>
        <v>0</v>
      </c>
      <c r="BO91" s="252">
        <f t="shared" si="53"/>
        <v>0</v>
      </c>
    </row>
    <row r="92" spans="2:67" ht="20.100000000000001" customHeight="1">
      <c r="B92" s="11">
        <v>84</v>
      </c>
      <c r="C92" s="52" t="str">
        <f>CONCATENATE('2'!C87,'2'!Q87,'2'!D87,'2'!Q87,'2'!E87)</f>
        <v xml:space="preserve">  </v>
      </c>
      <c r="D92" s="51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12">
        <f t="shared" si="42"/>
        <v>0</v>
      </c>
      <c r="Z92" s="12">
        <f t="shared" si="43"/>
        <v>0</v>
      </c>
      <c r="AA92" s="12">
        <f t="shared" si="44"/>
        <v>0</v>
      </c>
      <c r="AB92" s="13">
        <f>ROUNDUP(((40/AA5)*Y92),0)</f>
        <v>0</v>
      </c>
      <c r="AC92" s="14"/>
      <c r="AD92" s="262"/>
      <c r="AE92" s="263"/>
      <c r="AF92" s="252">
        <f t="shared" si="54"/>
        <v>0</v>
      </c>
      <c r="AG92" s="252">
        <f t="shared" si="55"/>
        <v>0</v>
      </c>
      <c r="AH92" s="252">
        <f t="shared" si="56"/>
        <v>0</v>
      </c>
      <c r="AI92" s="252">
        <f t="shared" si="57"/>
        <v>0</v>
      </c>
      <c r="AJ92" s="252">
        <f t="shared" si="58"/>
        <v>0</v>
      </c>
      <c r="AK92" s="252">
        <f t="shared" si="59"/>
        <v>0</v>
      </c>
      <c r="AL92" s="252">
        <f t="shared" si="60"/>
        <v>0</v>
      </c>
      <c r="AM92" s="252">
        <f t="shared" si="61"/>
        <v>0</v>
      </c>
      <c r="AN92" s="252">
        <f t="shared" si="62"/>
        <v>0</v>
      </c>
      <c r="AO92" s="252">
        <f t="shared" si="63"/>
        <v>0</v>
      </c>
      <c r="AP92" s="252">
        <f t="shared" si="64"/>
        <v>0</v>
      </c>
      <c r="AQ92" s="252">
        <f t="shared" si="64"/>
        <v>0</v>
      </c>
      <c r="AR92" s="252">
        <f t="shared" si="45"/>
        <v>0</v>
      </c>
      <c r="AS92" s="252">
        <f t="shared" si="46"/>
        <v>0</v>
      </c>
      <c r="AT92" s="252">
        <f t="shared" si="47"/>
        <v>0</v>
      </c>
      <c r="AU92" s="252">
        <f t="shared" si="48"/>
        <v>0</v>
      </c>
      <c r="AV92" s="252">
        <f t="shared" si="49"/>
        <v>0</v>
      </c>
      <c r="AW92" s="252">
        <f t="shared" si="50"/>
        <v>0</v>
      </c>
      <c r="AX92" s="252"/>
      <c r="AY92" s="252">
        <f t="shared" si="65"/>
        <v>0</v>
      </c>
      <c r="AZ92" s="252">
        <f t="shared" si="66"/>
        <v>0</v>
      </c>
      <c r="BA92" s="252"/>
      <c r="BB92" s="252">
        <f t="shared" si="67"/>
        <v>0</v>
      </c>
      <c r="BC92" s="252"/>
      <c r="BD92" s="252">
        <f t="shared" si="68"/>
        <v>0</v>
      </c>
      <c r="BE92" s="252"/>
      <c r="BF92" s="252"/>
      <c r="BG92" s="252">
        <f t="shared" si="69"/>
        <v>0</v>
      </c>
      <c r="BH92" s="252"/>
      <c r="BI92" s="252">
        <f t="shared" si="70"/>
        <v>0</v>
      </c>
      <c r="BJ92" s="252">
        <f t="shared" si="71"/>
        <v>0</v>
      </c>
      <c r="BK92" s="252">
        <f t="shared" si="51"/>
        <v>0</v>
      </c>
      <c r="BM92" s="252">
        <f t="shared" si="52"/>
        <v>0</v>
      </c>
      <c r="BO92" s="252">
        <f t="shared" si="53"/>
        <v>0</v>
      </c>
    </row>
    <row r="93" spans="2:67" ht="20.100000000000001" customHeight="1">
      <c r="B93" s="11">
        <v>85</v>
      </c>
      <c r="C93" s="52" t="str">
        <f>CONCATENATE('2'!C88,'2'!Q88,'2'!D88,'2'!Q88,'2'!E88)</f>
        <v xml:space="preserve">  </v>
      </c>
      <c r="D93" s="51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12">
        <f t="shared" si="42"/>
        <v>0</v>
      </c>
      <c r="Z93" s="12">
        <f t="shared" si="43"/>
        <v>0</v>
      </c>
      <c r="AA93" s="12">
        <f t="shared" si="44"/>
        <v>0</v>
      </c>
      <c r="AB93" s="13">
        <f>ROUNDUP(((40/AA5)*Y93),0)</f>
        <v>0</v>
      </c>
      <c r="AC93" s="14"/>
      <c r="AD93" s="262"/>
      <c r="AE93" s="263"/>
      <c r="AF93" s="252">
        <f t="shared" si="54"/>
        <v>0</v>
      </c>
      <c r="AG93" s="252">
        <f t="shared" si="55"/>
        <v>0</v>
      </c>
      <c r="AH93" s="252">
        <f t="shared" si="56"/>
        <v>0</v>
      </c>
      <c r="AI93" s="252">
        <f t="shared" si="57"/>
        <v>0</v>
      </c>
      <c r="AJ93" s="252">
        <f t="shared" si="58"/>
        <v>0</v>
      </c>
      <c r="AK93" s="252">
        <f t="shared" si="59"/>
        <v>0</v>
      </c>
      <c r="AL93" s="252">
        <f t="shared" si="60"/>
        <v>0</v>
      </c>
      <c r="AM93" s="252">
        <f t="shared" si="61"/>
        <v>0</v>
      </c>
      <c r="AN93" s="252">
        <f t="shared" si="62"/>
        <v>0</v>
      </c>
      <c r="AO93" s="252">
        <f t="shared" si="63"/>
        <v>0</v>
      </c>
      <c r="AP93" s="252">
        <f t="shared" si="64"/>
        <v>0</v>
      </c>
      <c r="AQ93" s="252">
        <f t="shared" si="64"/>
        <v>0</v>
      </c>
      <c r="AR93" s="252">
        <f t="shared" si="45"/>
        <v>0</v>
      </c>
      <c r="AS93" s="252">
        <f t="shared" si="46"/>
        <v>0</v>
      </c>
      <c r="AT93" s="252">
        <f t="shared" si="47"/>
        <v>0</v>
      </c>
      <c r="AU93" s="252">
        <f t="shared" si="48"/>
        <v>0</v>
      </c>
      <c r="AV93" s="252">
        <f t="shared" si="49"/>
        <v>0</v>
      </c>
      <c r="AW93" s="252">
        <f t="shared" si="50"/>
        <v>0</v>
      </c>
      <c r="AX93" s="252"/>
      <c r="AY93" s="252">
        <f t="shared" si="65"/>
        <v>0</v>
      </c>
      <c r="AZ93" s="252">
        <f t="shared" si="66"/>
        <v>0</v>
      </c>
      <c r="BA93" s="252"/>
      <c r="BB93" s="252">
        <f t="shared" si="67"/>
        <v>0</v>
      </c>
      <c r="BC93" s="252"/>
      <c r="BD93" s="252">
        <f t="shared" si="68"/>
        <v>0</v>
      </c>
      <c r="BE93" s="252"/>
      <c r="BF93" s="252"/>
      <c r="BG93" s="252">
        <f t="shared" si="69"/>
        <v>0</v>
      </c>
      <c r="BH93" s="252"/>
      <c r="BI93" s="252">
        <f t="shared" si="70"/>
        <v>0</v>
      </c>
      <c r="BJ93" s="252">
        <f t="shared" si="71"/>
        <v>0</v>
      </c>
      <c r="BK93" s="252">
        <f t="shared" si="51"/>
        <v>0</v>
      </c>
      <c r="BM93" s="252">
        <f t="shared" si="52"/>
        <v>0</v>
      </c>
      <c r="BO93" s="252">
        <f t="shared" si="53"/>
        <v>0</v>
      </c>
    </row>
    <row r="94" spans="2:67" ht="20.100000000000001" customHeight="1">
      <c r="B94" s="11">
        <v>86</v>
      </c>
      <c r="C94" s="52" t="str">
        <f>CONCATENATE('2'!C89,'2'!Q89,'2'!D89,'2'!Q89,'2'!E89)</f>
        <v xml:space="preserve">  </v>
      </c>
      <c r="D94" s="51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12">
        <f t="shared" si="42"/>
        <v>0</v>
      </c>
      <c r="Z94" s="12">
        <f t="shared" si="43"/>
        <v>0</v>
      </c>
      <c r="AA94" s="12">
        <f t="shared" si="44"/>
        <v>0</v>
      </c>
      <c r="AB94" s="13">
        <f>ROUNDUP(((40/AA5)*Y94),0)</f>
        <v>0</v>
      </c>
      <c r="AC94" s="14"/>
      <c r="AD94" s="262"/>
      <c r="AE94" s="263"/>
      <c r="AF94" s="252">
        <f t="shared" si="54"/>
        <v>0</v>
      </c>
      <c r="AG94" s="252">
        <f t="shared" si="55"/>
        <v>0</v>
      </c>
      <c r="AH94" s="252">
        <f t="shared" si="56"/>
        <v>0</v>
      </c>
      <c r="AI94" s="252">
        <f t="shared" si="57"/>
        <v>0</v>
      </c>
      <c r="AJ94" s="252">
        <f t="shared" si="58"/>
        <v>0</v>
      </c>
      <c r="AK94" s="252">
        <f t="shared" si="59"/>
        <v>0</v>
      </c>
      <c r="AL94" s="252">
        <f t="shared" si="60"/>
        <v>0</v>
      </c>
      <c r="AM94" s="252">
        <f t="shared" si="61"/>
        <v>0</v>
      </c>
      <c r="AN94" s="252">
        <f t="shared" si="62"/>
        <v>0</v>
      </c>
      <c r="AO94" s="252">
        <f t="shared" si="63"/>
        <v>0</v>
      </c>
      <c r="AP94" s="252">
        <f t="shared" si="64"/>
        <v>0</v>
      </c>
      <c r="AQ94" s="252">
        <f t="shared" si="64"/>
        <v>0</v>
      </c>
      <c r="AR94" s="252">
        <f t="shared" si="45"/>
        <v>0</v>
      </c>
      <c r="AS94" s="252">
        <f t="shared" si="46"/>
        <v>0</v>
      </c>
      <c r="AT94" s="252">
        <f t="shared" si="47"/>
        <v>0</v>
      </c>
      <c r="AU94" s="252">
        <f t="shared" si="48"/>
        <v>0</v>
      </c>
      <c r="AV94" s="252">
        <f t="shared" si="49"/>
        <v>0</v>
      </c>
      <c r="AW94" s="252">
        <f t="shared" si="50"/>
        <v>0</v>
      </c>
      <c r="AX94" s="252"/>
      <c r="AY94" s="252">
        <f t="shared" si="65"/>
        <v>0</v>
      </c>
      <c r="AZ94" s="252">
        <f t="shared" si="66"/>
        <v>0</v>
      </c>
      <c r="BA94" s="252"/>
      <c r="BB94" s="252">
        <f t="shared" si="67"/>
        <v>0</v>
      </c>
      <c r="BC94" s="252"/>
      <c r="BD94" s="252">
        <f t="shared" si="68"/>
        <v>0</v>
      </c>
      <c r="BE94" s="252"/>
      <c r="BF94" s="252"/>
      <c r="BG94" s="252">
        <f t="shared" si="69"/>
        <v>0</v>
      </c>
      <c r="BH94" s="252"/>
      <c r="BI94" s="252">
        <f t="shared" si="70"/>
        <v>0</v>
      </c>
      <c r="BJ94" s="252">
        <f t="shared" si="71"/>
        <v>0</v>
      </c>
      <c r="BK94" s="252">
        <f t="shared" si="51"/>
        <v>0</v>
      </c>
      <c r="BM94" s="252">
        <f t="shared" si="52"/>
        <v>0</v>
      </c>
      <c r="BO94" s="252">
        <f t="shared" si="53"/>
        <v>0</v>
      </c>
    </row>
    <row r="95" spans="2:67" ht="20.100000000000001" customHeight="1">
      <c r="B95" s="11">
        <v>87</v>
      </c>
      <c r="C95" s="52" t="str">
        <f>CONCATENATE('2'!C90,'2'!Q90,'2'!D90,'2'!Q90,'2'!E90)</f>
        <v xml:space="preserve">  </v>
      </c>
      <c r="D95" s="51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12">
        <f t="shared" si="42"/>
        <v>0</v>
      </c>
      <c r="Z95" s="12">
        <f t="shared" si="43"/>
        <v>0</v>
      </c>
      <c r="AA95" s="12">
        <f t="shared" si="44"/>
        <v>0</v>
      </c>
      <c r="AB95" s="13">
        <f>ROUNDUP(((40/AA5)*Y95),0)</f>
        <v>0</v>
      </c>
      <c r="AC95" s="14"/>
      <c r="AD95" s="262"/>
      <c r="AE95" s="263"/>
      <c r="AF95" s="252">
        <f t="shared" si="54"/>
        <v>0</v>
      </c>
      <c r="AG95" s="252">
        <f t="shared" si="55"/>
        <v>0</v>
      </c>
      <c r="AH95" s="252">
        <f t="shared" si="56"/>
        <v>0</v>
      </c>
      <c r="AI95" s="252">
        <f t="shared" si="57"/>
        <v>0</v>
      </c>
      <c r="AJ95" s="252">
        <f t="shared" si="58"/>
        <v>0</v>
      </c>
      <c r="AK95" s="252">
        <f t="shared" si="59"/>
        <v>0</v>
      </c>
      <c r="AL95" s="252">
        <f t="shared" si="60"/>
        <v>0</v>
      </c>
      <c r="AM95" s="252">
        <f t="shared" si="61"/>
        <v>0</v>
      </c>
      <c r="AN95" s="252">
        <f t="shared" si="62"/>
        <v>0</v>
      </c>
      <c r="AO95" s="252">
        <f t="shared" si="63"/>
        <v>0</v>
      </c>
      <c r="AP95" s="252">
        <f t="shared" si="64"/>
        <v>0</v>
      </c>
      <c r="AQ95" s="252">
        <f t="shared" si="64"/>
        <v>0</v>
      </c>
      <c r="AR95" s="252">
        <f t="shared" si="45"/>
        <v>0</v>
      </c>
      <c r="AS95" s="252">
        <f t="shared" si="46"/>
        <v>0</v>
      </c>
      <c r="AT95" s="252">
        <f t="shared" si="47"/>
        <v>0</v>
      </c>
      <c r="AU95" s="252">
        <f t="shared" si="48"/>
        <v>0</v>
      </c>
      <c r="AV95" s="252">
        <f t="shared" si="49"/>
        <v>0</v>
      </c>
      <c r="AW95" s="252">
        <f t="shared" si="50"/>
        <v>0</v>
      </c>
      <c r="AX95" s="252"/>
      <c r="AY95" s="252">
        <f t="shared" si="65"/>
        <v>0</v>
      </c>
      <c r="AZ95" s="252">
        <f t="shared" si="66"/>
        <v>0</v>
      </c>
      <c r="BA95" s="252"/>
      <c r="BB95" s="252">
        <f t="shared" si="67"/>
        <v>0</v>
      </c>
      <c r="BC95" s="252"/>
      <c r="BD95" s="252">
        <f t="shared" si="68"/>
        <v>0</v>
      </c>
      <c r="BE95" s="252"/>
      <c r="BF95" s="252"/>
      <c r="BG95" s="252">
        <f t="shared" si="69"/>
        <v>0</v>
      </c>
      <c r="BH95" s="252"/>
      <c r="BI95" s="252">
        <f t="shared" si="70"/>
        <v>0</v>
      </c>
      <c r="BJ95" s="252">
        <f t="shared" si="71"/>
        <v>0</v>
      </c>
      <c r="BK95" s="252">
        <f t="shared" si="51"/>
        <v>0</v>
      </c>
      <c r="BM95" s="252">
        <f t="shared" si="52"/>
        <v>0</v>
      </c>
      <c r="BO95" s="252">
        <f t="shared" si="53"/>
        <v>0</v>
      </c>
    </row>
    <row r="96" spans="2:67" ht="20.100000000000001" customHeight="1">
      <c r="B96" s="11">
        <v>88</v>
      </c>
      <c r="C96" s="52" t="str">
        <f>CONCATENATE('2'!C91,'2'!Q91,'2'!D91,'2'!Q91,'2'!E91)</f>
        <v xml:space="preserve">  </v>
      </c>
      <c r="D96" s="51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12">
        <f t="shared" si="42"/>
        <v>0</v>
      </c>
      <c r="Z96" s="12">
        <f t="shared" si="43"/>
        <v>0</v>
      </c>
      <c r="AA96" s="12">
        <f t="shared" si="44"/>
        <v>0</v>
      </c>
      <c r="AB96" s="13">
        <f>ROUNDUP(((40/AA5)*Y96),0)</f>
        <v>0</v>
      </c>
      <c r="AC96" s="14"/>
      <c r="AD96" s="262"/>
      <c r="AE96" s="263"/>
      <c r="AF96" s="252">
        <f t="shared" si="54"/>
        <v>0</v>
      </c>
      <c r="AG96" s="252">
        <f t="shared" si="55"/>
        <v>0</v>
      </c>
      <c r="AH96" s="252">
        <f t="shared" si="56"/>
        <v>0</v>
      </c>
      <c r="AI96" s="252">
        <f t="shared" si="57"/>
        <v>0</v>
      </c>
      <c r="AJ96" s="252">
        <f t="shared" si="58"/>
        <v>0</v>
      </c>
      <c r="AK96" s="252">
        <f t="shared" si="59"/>
        <v>0</v>
      </c>
      <c r="AL96" s="252">
        <f t="shared" si="60"/>
        <v>0</v>
      </c>
      <c r="AM96" s="252">
        <f t="shared" si="61"/>
        <v>0</v>
      </c>
      <c r="AN96" s="252">
        <f t="shared" si="62"/>
        <v>0</v>
      </c>
      <c r="AO96" s="252">
        <f t="shared" si="63"/>
        <v>0</v>
      </c>
      <c r="AP96" s="252">
        <f t="shared" si="64"/>
        <v>0</v>
      </c>
      <c r="AQ96" s="252">
        <f t="shared" si="64"/>
        <v>0</v>
      </c>
      <c r="AR96" s="252">
        <f t="shared" si="45"/>
        <v>0</v>
      </c>
      <c r="AS96" s="252">
        <f t="shared" si="46"/>
        <v>0</v>
      </c>
      <c r="AT96" s="252">
        <f t="shared" si="47"/>
        <v>0</v>
      </c>
      <c r="AU96" s="252">
        <f t="shared" si="48"/>
        <v>0</v>
      </c>
      <c r="AV96" s="252">
        <f t="shared" si="49"/>
        <v>0</v>
      </c>
      <c r="AW96" s="252">
        <f t="shared" si="50"/>
        <v>0</v>
      </c>
      <c r="AX96" s="252"/>
      <c r="AY96" s="252">
        <f t="shared" si="65"/>
        <v>0</v>
      </c>
      <c r="AZ96" s="252">
        <f t="shared" si="66"/>
        <v>0</v>
      </c>
      <c r="BA96" s="252"/>
      <c r="BB96" s="252">
        <f t="shared" si="67"/>
        <v>0</v>
      </c>
      <c r="BC96" s="252"/>
      <c r="BD96" s="252">
        <f t="shared" si="68"/>
        <v>0</v>
      </c>
      <c r="BE96" s="252"/>
      <c r="BF96" s="252"/>
      <c r="BG96" s="252">
        <f t="shared" si="69"/>
        <v>0</v>
      </c>
      <c r="BH96" s="252"/>
      <c r="BI96" s="252">
        <f t="shared" si="70"/>
        <v>0</v>
      </c>
      <c r="BJ96" s="252">
        <f t="shared" si="71"/>
        <v>0</v>
      </c>
      <c r="BK96" s="252">
        <f t="shared" si="51"/>
        <v>0</v>
      </c>
      <c r="BM96" s="252">
        <f t="shared" si="52"/>
        <v>0</v>
      </c>
      <c r="BO96" s="252">
        <f t="shared" si="53"/>
        <v>0</v>
      </c>
    </row>
    <row r="97" spans="2:67" ht="20.100000000000001" customHeight="1">
      <c r="B97" s="11">
        <v>89</v>
      </c>
      <c r="C97" s="52" t="str">
        <f>CONCATENATE('2'!C92,'2'!Q92,'2'!D92,'2'!Q92,'2'!E92)</f>
        <v xml:space="preserve">  </v>
      </c>
      <c r="D97" s="51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12">
        <f t="shared" si="42"/>
        <v>0</v>
      </c>
      <c r="Z97" s="12">
        <f t="shared" si="43"/>
        <v>0</v>
      </c>
      <c r="AA97" s="12">
        <f t="shared" si="44"/>
        <v>0</v>
      </c>
      <c r="AB97" s="13">
        <f>ROUNDUP(((40/AA5)*Y97),0)</f>
        <v>0</v>
      </c>
      <c r="AC97" s="14"/>
      <c r="AD97" s="262"/>
      <c r="AE97" s="263"/>
      <c r="AF97" s="252">
        <f t="shared" si="54"/>
        <v>0</v>
      </c>
      <c r="AG97" s="252">
        <f t="shared" si="55"/>
        <v>0</v>
      </c>
      <c r="AH97" s="252">
        <f t="shared" si="56"/>
        <v>0</v>
      </c>
      <c r="AI97" s="252">
        <f t="shared" si="57"/>
        <v>0</v>
      </c>
      <c r="AJ97" s="252">
        <f t="shared" si="58"/>
        <v>0</v>
      </c>
      <c r="AK97" s="252">
        <f t="shared" si="59"/>
        <v>0</v>
      </c>
      <c r="AL97" s="252">
        <f t="shared" si="60"/>
        <v>0</v>
      </c>
      <c r="AM97" s="252">
        <f t="shared" si="61"/>
        <v>0</v>
      </c>
      <c r="AN97" s="252">
        <f t="shared" si="62"/>
        <v>0</v>
      </c>
      <c r="AO97" s="252">
        <f t="shared" si="63"/>
        <v>0</v>
      </c>
      <c r="AP97" s="252">
        <f t="shared" si="64"/>
        <v>0</v>
      </c>
      <c r="AQ97" s="252">
        <f t="shared" si="64"/>
        <v>0</v>
      </c>
      <c r="AR97" s="252">
        <f t="shared" si="45"/>
        <v>0</v>
      </c>
      <c r="AS97" s="252">
        <f t="shared" si="46"/>
        <v>0</v>
      </c>
      <c r="AT97" s="252">
        <f t="shared" si="47"/>
        <v>0</v>
      </c>
      <c r="AU97" s="252">
        <f t="shared" si="48"/>
        <v>0</v>
      </c>
      <c r="AV97" s="252">
        <f t="shared" si="49"/>
        <v>0</v>
      </c>
      <c r="AW97" s="252">
        <f t="shared" si="50"/>
        <v>0</v>
      </c>
      <c r="AX97" s="252"/>
      <c r="AY97" s="252">
        <f t="shared" si="65"/>
        <v>0</v>
      </c>
      <c r="AZ97" s="252">
        <f t="shared" si="66"/>
        <v>0</v>
      </c>
      <c r="BA97" s="252"/>
      <c r="BB97" s="252">
        <f t="shared" si="67"/>
        <v>0</v>
      </c>
      <c r="BC97" s="252"/>
      <c r="BD97" s="252">
        <f t="shared" si="68"/>
        <v>0</v>
      </c>
      <c r="BE97" s="252"/>
      <c r="BF97" s="252"/>
      <c r="BG97" s="252">
        <f t="shared" si="69"/>
        <v>0</v>
      </c>
      <c r="BH97" s="252"/>
      <c r="BI97" s="252">
        <f t="shared" si="70"/>
        <v>0</v>
      </c>
      <c r="BJ97" s="252">
        <f t="shared" si="71"/>
        <v>0</v>
      </c>
      <c r="BK97" s="252">
        <f t="shared" si="51"/>
        <v>0</v>
      </c>
      <c r="BM97" s="252">
        <f t="shared" si="52"/>
        <v>0</v>
      </c>
      <c r="BO97" s="252">
        <f t="shared" si="53"/>
        <v>0</v>
      </c>
    </row>
    <row r="98" spans="2:67" ht="20.100000000000001" customHeight="1">
      <c r="B98" s="11">
        <v>90</v>
      </c>
      <c r="C98" s="52" t="str">
        <f>CONCATENATE('2'!C93,'2'!Q93,'2'!D93,'2'!Q93,'2'!E93)</f>
        <v xml:space="preserve">  </v>
      </c>
      <c r="D98" s="51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12">
        <f t="shared" si="42"/>
        <v>0</v>
      </c>
      <c r="Z98" s="12">
        <f t="shared" si="43"/>
        <v>0</v>
      </c>
      <c r="AA98" s="12">
        <f t="shared" si="44"/>
        <v>0</v>
      </c>
      <c r="AB98" s="13">
        <f>ROUNDUP(((40/AA5)*Y98),0)</f>
        <v>0</v>
      </c>
      <c r="AC98" s="14"/>
      <c r="AD98" s="262"/>
      <c r="AE98" s="263"/>
      <c r="AF98" s="252">
        <f t="shared" si="54"/>
        <v>0</v>
      </c>
      <c r="AG98" s="252">
        <f t="shared" si="55"/>
        <v>0</v>
      </c>
      <c r="AH98" s="252">
        <f t="shared" si="56"/>
        <v>0</v>
      </c>
      <c r="AI98" s="252">
        <f t="shared" si="57"/>
        <v>0</v>
      </c>
      <c r="AJ98" s="252">
        <f t="shared" si="58"/>
        <v>0</v>
      </c>
      <c r="AK98" s="252">
        <f t="shared" si="59"/>
        <v>0</v>
      </c>
      <c r="AL98" s="252">
        <f t="shared" si="60"/>
        <v>0</v>
      </c>
      <c r="AM98" s="252">
        <f t="shared" si="61"/>
        <v>0</v>
      </c>
      <c r="AN98" s="252">
        <f t="shared" si="62"/>
        <v>0</v>
      </c>
      <c r="AO98" s="252">
        <f t="shared" si="63"/>
        <v>0</v>
      </c>
      <c r="AP98" s="252">
        <f t="shared" si="64"/>
        <v>0</v>
      </c>
      <c r="AQ98" s="252">
        <f t="shared" si="64"/>
        <v>0</v>
      </c>
      <c r="AR98" s="252">
        <f t="shared" si="45"/>
        <v>0</v>
      </c>
      <c r="AS98" s="252">
        <f t="shared" si="46"/>
        <v>0</v>
      </c>
      <c r="AT98" s="252">
        <f t="shared" si="47"/>
        <v>0</v>
      </c>
      <c r="AU98" s="252">
        <f t="shared" si="48"/>
        <v>0</v>
      </c>
      <c r="AV98" s="252">
        <f t="shared" si="49"/>
        <v>0</v>
      </c>
      <c r="AW98" s="252">
        <f t="shared" si="50"/>
        <v>0</v>
      </c>
      <c r="AX98" s="252"/>
      <c r="AY98" s="252">
        <f t="shared" si="65"/>
        <v>0</v>
      </c>
      <c r="AZ98" s="252">
        <f t="shared" si="66"/>
        <v>0</v>
      </c>
      <c r="BA98" s="252"/>
      <c r="BB98" s="252">
        <f t="shared" si="67"/>
        <v>0</v>
      </c>
      <c r="BC98" s="252"/>
      <c r="BD98" s="252">
        <f t="shared" si="68"/>
        <v>0</v>
      </c>
      <c r="BE98" s="252"/>
      <c r="BF98" s="252"/>
      <c r="BG98" s="252">
        <f t="shared" si="69"/>
        <v>0</v>
      </c>
      <c r="BH98" s="252"/>
      <c r="BI98" s="252">
        <f t="shared" si="70"/>
        <v>0</v>
      </c>
      <c r="BJ98" s="252">
        <f t="shared" si="71"/>
        <v>0</v>
      </c>
      <c r="BK98" s="252">
        <f t="shared" si="51"/>
        <v>0</v>
      </c>
      <c r="BM98" s="252">
        <f t="shared" si="52"/>
        <v>0</v>
      </c>
      <c r="BO98" s="252">
        <f t="shared" si="53"/>
        <v>0</v>
      </c>
    </row>
    <row r="99" spans="2:67" ht="20.100000000000001" customHeight="1">
      <c r="B99" s="11">
        <v>91</v>
      </c>
      <c r="C99" s="52" t="str">
        <f>CONCATENATE('2'!C94,'2'!Q94,'2'!D94,'2'!Q94,'2'!E94)</f>
        <v xml:space="preserve">  </v>
      </c>
      <c r="D99" s="51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12">
        <f t="shared" si="42"/>
        <v>0</v>
      </c>
      <c r="Z99" s="12">
        <f t="shared" si="43"/>
        <v>0</v>
      </c>
      <c r="AA99" s="12">
        <f t="shared" si="44"/>
        <v>0</v>
      </c>
      <c r="AB99" s="13">
        <f>ROUNDUP(((40/AA5)*Y99),0)</f>
        <v>0</v>
      </c>
      <c r="AC99" s="14"/>
      <c r="AD99" s="262"/>
      <c r="AE99" s="263"/>
      <c r="AF99" s="252">
        <f t="shared" si="54"/>
        <v>0</v>
      </c>
      <c r="AG99" s="252">
        <f t="shared" si="55"/>
        <v>0</v>
      </c>
      <c r="AH99" s="252">
        <f t="shared" si="56"/>
        <v>0</v>
      </c>
      <c r="AI99" s="252">
        <f t="shared" si="57"/>
        <v>0</v>
      </c>
      <c r="AJ99" s="252">
        <f t="shared" si="58"/>
        <v>0</v>
      </c>
      <c r="AK99" s="252">
        <f t="shared" si="59"/>
        <v>0</v>
      </c>
      <c r="AL99" s="252">
        <f t="shared" si="60"/>
        <v>0</v>
      </c>
      <c r="AM99" s="252">
        <f t="shared" si="61"/>
        <v>0</v>
      </c>
      <c r="AN99" s="252">
        <f t="shared" si="62"/>
        <v>0</v>
      </c>
      <c r="AO99" s="252">
        <f t="shared" si="63"/>
        <v>0</v>
      </c>
      <c r="AP99" s="252">
        <f t="shared" si="64"/>
        <v>0</v>
      </c>
      <c r="AQ99" s="252">
        <f t="shared" si="64"/>
        <v>0</v>
      </c>
      <c r="AR99" s="252">
        <f t="shared" ref="AR99:AR107" si="72">BQ99*2</f>
        <v>0</v>
      </c>
      <c r="AS99" s="252">
        <f t="shared" ref="AS99:AS107" si="73">BQ99*1</f>
        <v>0</v>
      </c>
      <c r="AT99" s="252">
        <f t="shared" ref="AT99:AT107" si="74">BS99*2</f>
        <v>0</v>
      </c>
      <c r="AU99" s="252">
        <f t="shared" ref="AU99:AU107" si="75">BS99*1</f>
        <v>0</v>
      </c>
      <c r="AV99" s="252">
        <f t="shared" ref="AV99:AV107" si="76">BU99*2</f>
        <v>0</v>
      </c>
      <c r="AW99" s="252">
        <f t="shared" ref="AW99:AW107" si="77">BU99*1</f>
        <v>0</v>
      </c>
      <c r="AX99" s="252"/>
      <c r="AY99" s="252">
        <f t="shared" si="65"/>
        <v>0</v>
      </c>
      <c r="AZ99" s="252">
        <f t="shared" si="66"/>
        <v>0</v>
      </c>
      <c r="BA99" s="252"/>
      <c r="BB99" s="252">
        <f t="shared" si="67"/>
        <v>0</v>
      </c>
      <c r="BC99" s="252"/>
      <c r="BD99" s="252">
        <f t="shared" si="68"/>
        <v>0</v>
      </c>
      <c r="BE99" s="252"/>
      <c r="BF99" s="252"/>
      <c r="BG99" s="252">
        <f t="shared" si="69"/>
        <v>0</v>
      </c>
      <c r="BH99" s="252"/>
      <c r="BI99" s="252">
        <f t="shared" si="70"/>
        <v>0</v>
      </c>
      <c r="BJ99" s="252">
        <f t="shared" si="71"/>
        <v>0</v>
      </c>
      <c r="BK99" s="252">
        <f t="shared" si="51"/>
        <v>0</v>
      </c>
      <c r="BM99" s="252">
        <f t="shared" si="52"/>
        <v>0</v>
      </c>
      <c r="BO99" s="252">
        <f t="shared" si="53"/>
        <v>0</v>
      </c>
    </row>
    <row r="100" spans="2:67" ht="20.100000000000001" customHeight="1">
      <c r="B100" s="11">
        <v>92</v>
      </c>
      <c r="C100" s="52" t="str">
        <f>CONCATENATE('2'!C95,'2'!Q95,'2'!D95,'2'!Q95,'2'!E95)</f>
        <v xml:space="preserve">  </v>
      </c>
      <c r="D100" s="51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12">
        <f t="shared" si="42"/>
        <v>0</v>
      </c>
      <c r="Z100" s="12">
        <f t="shared" si="43"/>
        <v>0</v>
      </c>
      <c r="AA100" s="12">
        <f t="shared" si="44"/>
        <v>0</v>
      </c>
      <c r="AB100" s="13">
        <f>ROUNDUP(((40/AA5)*Y100),0)</f>
        <v>0</v>
      </c>
      <c r="AC100" s="14"/>
      <c r="AD100" s="262"/>
      <c r="AE100" s="263"/>
      <c r="AF100" s="252">
        <f t="shared" si="54"/>
        <v>0</v>
      </c>
      <c r="AG100" s="252">
        <f t="shared" si="55"/>
        <v>0</v>
      </c>
      <c r="AH100" s="252">
        <f t="shared" si="56"/>
        <v>0</v>
      </c>
      <c r="AI100" s="252">
        <f t="shared" si="57"/>
        <v>0</v>
      </c>
      <c r="AJ100" s="252">
        <f t="shared" si="58"/>
        <v>0</v>
      </c>
      <c r="AK100" s="252">
        <f t="shared" si="59"/>
        <v>0</v>
      </c>
      <c r="AL100" s="252">
        <f t="shared" si="60"/>
        <v>0</v>
      </c>
      <c r="AM100" s="252">
        <f t="shared" si="61"/>
        <v>0</v>
      </c>
      <c r="AN100" s="252">
        <f t="shared" si="62"/>
        <v>0</v>
      </c>
      <c r="AO100" s="252">
        <f t="shared" si="63"/>
        <v>0</v>
      </c>
      <c r="AP100" s="252">
        <f t="shared" si="64"/>
        <v>0</v>
      </c>
      <c r="AQ100" s="252">
        <f t="shared" si="64"/>
        <v>0</v>
      </c>
      <c r="AR100" s="252">
        <f t="shared" si="72"/>
        <v>0</v>
      </c>
      <c r="AS100" s="252">
        <f t="shared" si="73"/>
        <v>0</v>
      </c>
      <c r="AT100" s="252">
        <f t="shared" si="74"/>
        <v>0</v>
      </c>
      <c r="AU100" s="252">
        <f t="shared" si="75"/>
        <v>0</v>
      </c>
      <c r="AV100" s="252">
        <f t="shared" si="76"/>
        <v>0</v>
      </c>
      <c r="AW100" s="252">
        <f t="shared" si="77"/>
        <v>0</v>
      </c>
      <c r="AX100" s="252"/>
      <c r="AY100" s="252">
        <f t="shared" si="65"/>
        <v>0</v>
      </c>
      <c r="AZ100" s="252">
        <f t="shared" si="66"/>
        <v>0</v>
      </c>
      <c r="BA100" s="252"/>
      <c r="BB100" s="252">
        <f t="shared" si="67"/>
        <v>0</v>
      </c>
      <c r="BC100" s="252"/>
      <c r="BD100" s="252">
        <f t="shared" si="68"/>
        <v>0</v>
      </c>
      <c r="BE100" s="252"/>
      <c r="BF100" s="252"/>
      <c r="BG100" s="252">
        <f t="shared" si="69"/>
        <v>0</v>
      </c>
      <c r="BH100" s="252"/>
      <c r="BI100" s="252">
        <f t="shared" si="70"/>
        <v>0</v>
      </c>
      <c r="BJ100" s="252">
        <f t="shared" si="71"/>
        <v>0</v>
      </c>
      <c r="BK100" s="252">
        <f t="shared" si="51"/>
        <v>0</v>
      </c>
      <c r="BM100" s="252">
        <f t="shared" si="52"/>
        <v>0</v>
      </c>
      <c r="BO100" s="252">
        <f t="shared" si="53"/>
        <v>0</v>
      </c>
    </row>
    <row r="101" spans="2:67" ht="20.100000000000001" customHeight="1">
      <c r="B101" s="11">
        <v>93</v>
      </c>
      <c r="C101" s="52" t="str">
        <f>CONCATENATE('2'!C96,'2'!Q96,'2'!D96,'2'!Q96,'2'!E96)</f>
        <v xml:space="preserve">  </v>
      </c>
      <c r="D101" s="51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12">
        <f t="shared" si="42"/>
        <v>0</v>
      </c>
      <c r="Z101" s="12">
        <f t="shared" si="43"/>
        <v>0</v>
      </c>
      <c r="AA101" s="12">
        <f t="shared" si="44"/>
        <v>0</v>
      </c>
      <c r="AB101" s="13">
        <f>ROUNDUP(((40/AA5)*Y101),0)</f>
        <v>0</v>
      </c>
      <c r="AC101" s="14"/>
      <c r="AD101" s="262"/>
      <c r="AE101" s="263"/>
      <c r="AF101" s="252">
        <f t="shared" si="54"/>
        <v>0</v>
      </c>
      <c r="AG101" s="252">
        <f t="shared" si="55"/>
        <v>0</v>
      </c>
      <c r="AH101" s="252">
        <f t="shared" si="56"/>
        <v>0</v>
      </c>
      <c r="AI101" s="252">
        <f t="shared" si="57"/>
        <v>0</v>
      </c>
      <c r="AJ101" s="252">
        <f t="shared" si="58"/>
        <v>0</v>
      </c>
      <c r="AK101" s="252">
        <f t="shared" si="59"/>
        <v>0</v>
      </c>
      <c r="AL101" s="252">
        <f t="shared" si="60"/>
        <v>0</v>
      </c>
      <c r="AM101" s="252">
        <f t="shared" si="61"/>
        <v>0</v>
      </c>
      <c r="AN101" s="252">
        <f t="shared" si="62"/>
        <v>0</v>
      </c>
      <c r="AO101" s="252">
        <f t="shared" si="63"/>
        <v>0</v>
      </c>
      <c r="AP101" s="252">
        <f t="shared" si="64"/>
        <v>0</v>
      </c>
      <c r="AQ101" s="252">
        <f t="shared" si="64"/>
        <v>0</v>
      </c>
      <c r="AR101" s="252">
        <f t="shared" si="72"/>
        <v>0</v>
      </c>
      <c r="AS101" s="252">
        <f t="shared" si="73"/>
        <v>0</v>
      </c>
      <c r="AT101" s="252">
        <f t="shared" si="74"/>
        <v>0</v>
      </c>
      <c r="AU101" s="252">
        <f t="shared" si="75"/>
        <v>0</v>
      </c>
      <c r="AV101" s="252">
        <f t="shared" si="76"/>
        <v>0</v>
      </c>
      <c r="AW101" s="252">
        <f t="shared" si="77"/>
        <v>0</v>
      </c>
      <c r="AX101" s="252"/>
      <c r="AY101" s="252">
        <f t="shared" si="65"/>
        <v>0</v>
      </c>
      <c r="AZ101" s="252">
        <f t="shared" si="66"/>
        <v>0</v>
      </c>
      <c r="BA101" s="252"/>
      <c r="BB101" s="252">
        <f t="shared" si="67"/>
        <v>0</v>
      </c>
      <c r="BC101" s="252"/>
      <c r="BD101" s="252">
        <f t="shared" si="68"/>
        <v>0</v>
      </c>
      <c r="BE101" s="252"/>
      <c r="BF101" s="252"/>
      <c r="BG101" s="252">
        <f t="shared" si="69"/>
        <v>0</v>
      </c>
      <c r="BH101" s="252"/>
      <c r="BI101" s="252">
        <f t="shared" si="70"/>
        <v>0</v>
      </c>
      <c r="BJ101" s="252">
        <f t="shared" si="71"/>
        <v>0</v>
      </c>
      <c r="BK101" s="252">
        <f t="shared" si="51"/>
        <v>0</v>
      </c>
      <c r="BM101" s="252">
        <f t="shared" si="52"/>
        <v>0</v>
      </c>
      <c r="BO101" s="252">
        <f t="shared" si="53"/>
        <v>0</v>
      </c>
    </row>
    <row r="102" spans="2:67" ht="20.100000000000001" customHeight="1">
      <c r="B102" s="11">
        <v>94</v>
      </c>
      <c r="C102" s="52" t="str">
        <f>CONCATENATE('2'!C97,'2'!Q97,'2'!D97,'2'!Q97,'2'!E97)</f>
        <v xml:space="preserve">  </v>
      </c>
      <c r="D102" s="51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12">
        <f t="shared" si="42"/>
        <v>0</v>
      </c>
      <c r="Z102" s="12">
        <f t="shared" si="43"/>
        <v>0</v>
      </c>
      <c r="AA102" s="12">
        <f t="shared" si="44"/>
        <v>0</v>
      </c>
      <c r="AB102" s="13">
        <f>ROUNDUP(((40/AA5)*Y102),0)</f>
        <v>0</v>
      </c>
      <c r="AC102" s="14"/>
      <c r="AD102" s="262"/>
      <c r="AE102" s="263"/>
      <c r="AF102" s="252">
        <f t="shared" si="54"/>
        <v>0</v>
      </c>
      <c r="AG102" s="252">
        <f t="shared" si="55"/>
        <v>0</v>
      </c>
      <c r="AH102" s="252">
        <f t="shared" si="56"/>
        <v>0</v>
      </c>
      <c r="AI102" s="252">
        <f t="shared" si="57"/>
        <v>0</v>
      </c>
      <c r="AJ102" s="252">
        <f t="shared" si="58"/>
        <v>0</v>
      </c>
      <c r="AK102" s="252">
        <f t="shared" si="59"/>
        <v>0</v>
      </c>
      <c r="AL102" s="252">
        <f t="shared" si="60"/>
        <v>0</v>
      </c>
      <c r="AM102" s="252">
        <f t="shared" si="61"/>
        <v>0</v>
      </c>
      <c r="AN102" s="252">
        <f t="shared" si="62"/>
        <v>0</v>
      </c>
      <c r="AO102" s="252">
        <f t="shared" si="63"/>
        <v>0</v>
      </c>
      <c r="AP102" s="252">
        <f t="shared" si="64"/>
        <v>0</v>
      </c>
      <c r="AQ102" s="252">
        <f t="shared" si="64"/>
        <v>0</v>
      </c>
      <c r="AR102" s="252">
        <f t="shared" si="72"/>
        <v>0</v>
      </c>
      <c r="AS102" s="252">
        <f t="shared" si="73"/>
        <v>0</v>
      </c>
      <c r="AT102" s="252">
        <f t="shared" si="74"/>
        <v>0</v>
      </c>
      <c r="AU102" s="252">
        <f t="shared" si="75"/>
        <v>0</v>
      </c>
      <c r="AV102" s="252">
        <f t="shared" si="76"/>
        <v>0</v>
      </c>
      <c r="AW102" s="252">
        <f t="shared" si="77"/>
        <v>0</v>
      </c>
      <c r="AX102" s="252"/>
      <c r="AY102" s="252">
        <f t="shared" si="65"/>
        <v>0</v>
      </c>
      <c r="AZ102" s="252">
        <f t="shared" si="66"/>
        <v>0</v>
      </c>
      <c r="BA102" s="252"/>
      <c r="BB102" s="252">
        <f t="shared" si="67"/>
        <v>0</v>
      </c>
      <c r="BC102" s="252"/>
      <c r="BD102" s="252">
        <f t="shared" si="68"/>
        <v>0</v>
      </c>
      <c r="BE102" s="252"/>
      <c r="BF102" s="252"/>
      <c r="BG102" s="252">
        <f t="shared" si="69"/>
        <v>0</v>
      </c>
      <c r="BH102" s="252"/>
      <c r="BI102" s="252">
        <f t="shared" si="70"/>
        <v>0</v>
      </c>
      <c r="BJ102" s="252">
        <f t="shared" si="71"/>
        <v>0</v>
      </c>
      <c r="BK102" s="252">
        <f t="shared" si="51"/>
        <v>0</v>
      </c>
      <c r="BM102" s="252">
        <f t="shared" si="52"/>
        <v>0</v>
      </c>
      <c r="BO102" s="252">
        <f t="shared" si="53"/>
        <v>0</v>
      </c>
    </row>
    <row r="103" spans="2:67" ht="20.100000000000001" customHeight="1">
      <c r="B103" s="11">
        <v>95</v>
      </c>
      <c r="C103" s="52" t="str">
        <f>CONCATENATE('2'!C98,'2'!Q98,'2'!D98,'2'!Q98,'2'!E98)</f>
        <v xml:space="preserve">  </v>
      </c>
      <c r="D103" s="51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12">
        <f t="shared" si="42"/>
        <v>0</v>
      </c>
      <c r="Z103" s="12">
        <f t="shared" si="43"/>
        <v>0</v>
      </c>
      <c r="AA103" s="12">
        <f t="shared" si="44"/>
        <v>0</v>
      </c>
      <c r="AB103" s="13">
        <f>ROUNDUP(((40/AA5)*Y103),0)</f>
        <v>0</v>
      </c>
      <c r="AC103" s="14"/>
      <c r="AD103" s="262"/>
      <c r="AE103" s="263"/>
      <c r="AF103" s="252">
        <f t="shared" si="54"/>
        <v>0</v>
      </c>
      <c r="AG103" s="252">
        <f t="shared" si="55"/>
        <v>0</v>
      </c>
      <c r="AH103" s="252">
        <f t="shared" si="56"/>
        <v>0</v>
      </c>
      <c r="AI103" s="252">
        <f t="shared" si="57"/>
        <v>0</v>
      </c>
      <c r="AJ103" s="252">
        <f t="shared" si="58"/>
        <v>0</v>
      </c>
      <c r="AK103" s="252">
        <f t="shared" si="59"/>
        <v>0</v>
      </c>
      <c r="AL103" s="252">
        <f t="shared" si="60"/>
        <v>0</v>
      </c>
      <c r="AM103" s="252">
        <f t="shared" si="61"/>
        <v>0</v>
      </c>
      <c r="AN103" s="252">
        <f t="shared" si="62"/>
        <v>0</v>
      </c>
      <c r="AO103" s="252">
        <f t="shared" si="63"/>
        <v>0</v>
      </c>
      <c r="AP103" s="252">
        <f t="shared" si="64"/>
        <v>0</v>
      </c>
      <c r="AQ103" s="252">
        <f t="shared" si="64"/>
        <v>0</v>
      </c>
      <c r="AR103" s="252">
        <f t="shared" si="72"/>
        <v>0</v>
      </c>
      <c r="AS103" s="252">
        <f t="shared" si="73"/>
        <v>0</v>
      </c>
      <c r="AT103" s="252">
        <f t="shared" si="74"/>
        <v>0</v>
      </c>
      <c r="AU103" s="252">
        <f t="shared" si="75"/>
        <v>0</v>
      </c>
      <c r="AV103" s="252">
        <f t="shared" si="76"/>
        <v>0</v>
      </c>
      <c r="AW103" s="252">
        <f t="shared" si="77"/>
        <v>0</v>
      </c>
      <c r="AX103" s="252"/>
      <c r="AY103" s="252">
        <f t="shared" si="65"/>
        <v>0</v>
      </c>
      <c r="AZ103" s="252">
        <f t="shared" si="66"/>
        <v>0</v>
      </c>
      <c r="BA103" s="252"/>
      <c r="BB103" s="252">
        <f t="shared" si="67"/>
        <v>0</v>
      </c>
      <c r="BC103" s="252"/>
      <c r="BD103" s="252">
        <f t="shared" si="68"/>
        <v>0</v>
      </c>
      <c r="BE103" s="252"/>
      <c r="BF103" s="252"/>
      <c r="BG103" s="252">
        <f t="shared" si="69"/>
        <v>0</v>
      </c>
      <c r="BH103" s="252"/>
      <c r="BI103" s="252">
        <f t="shared" si="70"/>
        <v>0</v>
      </c>
      <c r="BJ103" s="252">
        <f t="shared" si="71"/>
        <v>0</v>
      </c>
      <c r="BK103" s="252">
        <f t="shared" si="51"/>
        <v>0</v>
      </c>
      <c r="BM103" s="252">
        <f t="shared" si="52"/>
        <v>0</v>
      </c>
      <c r="BO103" s="252">
        <f t="shared" si="53"/>
        <v>0</v>
      </c>
    </row>
    <row r="104" spans="2:67" ht="20.100000000000001" customHeight="1">
      <c r="B104" s="11">
        <v>96</v>
      </c>
      <c r="C104" s="52" t="str">
        <f>CONCATENATE('2'!C99,'2'!Q99,'2'!D99,'2'!Q99,'2'!E99)</f>
        <v xml:space="preserve">  </v>
      </c>
      <c r="D104" s="51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12">
        <f t="shared" si="42"/>
        <v>0</v>
      </c>
      <c r="Z104" s="12">
        <f t="shared" si="43"/>
        <v>0</v>
      </c>
      <c r="AA104" s="12">
        <f t="shared" si="44"/>
        <v>0</v>
      </c>
      <c r="AB104" s="13">
        <f>ROUNDUP(((40/AA5)*Y104),0)</f>
        <v>0</v>
      </c>
      <c r="AC104" s="14"/>
      <c r="AD104" s="262"/>
      <c r="AE104" s="263"/>
      <c r="AF104" s="252">
        <f t="shared" si="54"/>
        <v>0</v>
      </c>
      <c r="AG104" s="252">
        <f t="shared" si="55"/>
        <v>0</v>
      </c>
      <c r="AH104" s="252">
        <f t="shared" si="56"/>
        <v>0</v>
      </c>
      <c r="AI104" s="252">
        <f t="shared" si="57"/>
        <v>0</v>
      </c>
      <c r="AJ104" s="252">
        <f t="shared" si="58"/>
        <v>0</v>
      </c>
      <c r="AK104" s="252">
        <f t="shared" si="59"/>
        <v>0</v>
      </c>
      <c r="AL104" s="252">
        <f t="shared" si="60"/>
        <v>0</v>
      </c>
      <c r="AM104" s="252">
        <f t="shared" si="61"/>
        <v>0</v>
      </c>
      <c r="AN104" s="252">
        <f t="shared" si="62"/>
        <v>0</v>
      </c>
      <c r="AO104" s="252">
        <f t="shared" si="63"/>
        <v>0</v>
      </c>
      <c r="AP104" s="252">
        <f t="shared" si="64"/>
        <v>0</v>
      </c>
      <c r="AQ104" s="252">
        <f t="shared" si="64"/>
        <v>0</v>
      </c>
      <c r="AR104" s="252">
        <f t="shared" si="72"/>
        <v>0</v>
      </c>
      <c r="AS104" s="252">
        <f t="shared" si="73"/>
        <v>0</v>
      </c>
      <c r="AT104" s="252">
        <f t="shared" si="74"/>
        <v>0</v>
      </c>
      <c r="AU104" s="252">
        <f t="shared" si="75"/>
        <v>0</v>
      </c>
      <c r="AV104" s="252">
        <f t="shared" si="76"/>
        <v>0</v>
      </c>
      <c r="AW104" s="252">
        <f t="shared" si="77"/>
        <v>0</v>
      </c>
      <c r="AX104" s="252"/>
      <c r="AY104" s="252">
        <f t="shared" si="65"/>
        <v>0</v>
      </c>
      <c r="AZ104" s="252">
        <f t="shared" si="66"/>
        <v>0</v>
      </c>
      <c r="BA104" s="252"/>
      <c r="BB104" s="252">
        <f t="shared" si="67"/>
        <v>0</v>
      </c>
      <c r="BC104" s="252"/>
      <c r="BD104" s="252">
        <f t="shared" si="68"/>
        <v>0</v>
      </c>
      <c r="BE104" s="252"/>
      <c r="BF104" s="252"/>
      <c r="BG104" s="252">
        <f t="shared" si="69"/>
        <v>0</v>
      </c>
      <c r="BH104" s="252"/>
      <c r="BI104" s="252">
        <f t="shared" si="70"/>
        <v>0</v>
      </c>
      <c r="BJ104" s="252">
        <f t="shared" si="71"/>
        <v>0</v>
      </c>
      <c r="BK104" s="252">
        <f t="shared" si="51"/>
        <v>0</v>
      </c>
      <c r="BM104" s="252">
        <f t="shared" si="52"/>
        <v>0</v>
      </c>
      <c r="BO104" s="252">
        <f t="shared" si="53"/>
        <v>0</v>
      </c>
    </row>
    <row r="105" spans="2:67" ht="20.100000000000001" customHeight="1">
      <c r="B105" s="11">
        <v>97</v>
      </c>
      <c r="C105" s="52" t="str">
        <f>CONCATENATE('2'!C100,'2'!Q100,'2'!D100,'2'!Q100,'2'!E100)</f>
        <v xml:space="preserve">  </v>
      </c>
      <c r="D105" s="51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12">
        <f t="shared" si="42"/>
        <v>0</v>
      </c>
      <c r="Z105" s="12">
        <f t="shared" si="43"/>
        <v>0</v>
      </c>
      <c r="AA105" s="12">
        <f t="shared" si="44"/>
        <v>0</v>
      </c>
      <c r="AB105" s="13">
        <f>ROUNDUP(((40/AA5)*Y105),0)</f>
        <v>0</v>
      </c>
      <c r="AC105" s="14"/>
      <c r="AD105" s="262"/>
      <c r="AE105" s="263"/>
      <c r="AF105" s="252">
        <f t="shared" si="54"/>
        <v>0</v>
      </c>
      <c r="AG105" s="252">
        <f t="shared" si="55"/>
        <v>0</v>
      </c>
      <c r="AH105" s="252">
        <f t="shared" si="56"/>
        <v>0</v>
      </c>
      <c r="AI105" s="252">
        <f t="shared" si="57"/>
        <v>0</v>
      </c>
      <c r="AJ105" s="252">
        <f t="shared" si="58"/>
        <v>0</v>
      </c>
      <c r="AK105" s="252">
        <f t="shared" si="59"/>
        <v>0</v>
      </c>
      <c r="AL105" s="252">
        <f t="shared" si="60"/>
        <v>0</v>
      </c>
      <c r="AM105" s="252">
        <f t="shared" si="61"/>
        <v>0</v>
      </c>
      <c r="AN105" s="252">
        <f t="shared" si="62"/>
        <v>0</v>
      </c>
      <c r="AO105" s="252">
        <f t="shared" si="63"/>
        <v>0</v>
      </c>
      <c r="AP105" s="252">
        <f t="shared" si="64"/>
        <v>0</v>
      </c>
      <c r="AQ105" s="252">
        <f t="shared" si="64"/>
        <v>0</v>
      </c>
      <c r="AR105" s="252">
        <f t="shared" si="72"/>
        <v>0</v>
      </c>
      <c r="AS105" s="252">
        <f t="shared" si="73"/>
        <v>0</v>
      </c>
      <c r="AT105" s="252">
        <f t="shared" si="74"/>
        <v>0</v>
      </c>
      <c r="AU105" s="252">
        <f t="shared" si="75"/>
        <v>0</v>
      </c>
      <c r="AV105" s="252">
        <f t="shared" si="76"/>
        <v>0</v>
      </c>
      <c r="AW105" s="252">
        <f t="shared" si="77"/>
        <v>0</v>
      </c>
      <c r="AX105" s="252"/>
      <c r="AY105" s="252">
        <f t="shared" si="65"/>
        <v>0</v>
      </c>
      <c r="AZ105" s="252">
        <f t="shared" si="66"/>
        <v>0</v>
      </c>
      <c r="BA105" s="252"/>
      <c r="BB105" s="252">
        <f t="shared" si="67"/>
        <v>0</v>
      </c>
      <c r="BC105" s="252"/>
      <c r="BD105" s="252">
        <f t="shared" si="68"/>
        <v>0</v>
      </c>
      <c r="BE105" s="252"/>
      <c r="BF105" s="252"/>
      <c r="BG105" s="252">
        <f t="shared" si="69"/>
        <v>0</v>
      </c>
      <c r="BH105" s="252"/>
      <c r="BI105" s="252">
        <f t="shared" si="70"/>
        <v>0</v>
      </c>
      <c r="BJ105" s="252">
        <f t="shared" si="71"/>
        <v>0</v>
      </c>
      <c r="BK105" s="252">
        <f t="shared" si="51"/>
        <v>0</v>
      </c>
      <c r="BM105" s="252">
        <f t="shared" si="52"/>
        <v>0</v>
      </c>
      <c r="BO105" s="252">
        <f t="shared" si="53"/>
        <v>0</v>
      </c>
    </row>
    <row r="106" spans="2:67" ht="20.100000000000001" customHeight="1">
      <c r="B106" s="11">
        <v>98</v>
      </c>
      <c r="C106" s="52" t="str">
        <f>CONCATENATE('2'!C101,'2'!Q101,'2'!D101,'2'!Q101,'2'!E101)</f>
        <v xml:space="preserve">  </v>
      </c>
      <c r="D106" s="51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12">
        <f t="shared" si="42"/>
        <v>0</v>
      </c>
      <c r="Z106" s="12">
        <f t="shared" si="43"/>
        <v>0</v>
      </c>
      <c r="AA106" s="12">
        <f t="shared" si="44"/>
        <v>0</v>
      </c>
      <c r="AB106" s="13">
        <f>ROUNDUP(((40/AA5)*Y106),0)</f>
        <v>0</v>
      </c>
      <c r="AC106" s="14"/>
      <c r="AD106" s="262"/>
      <c r="AE106" s="263"/>
      <c r="AF106" s="252">
        <f t="shared" si="54"/>
        <v>0</v>
      </c>
      <c r="AG106" s="252">
        <f t="shared" si="55"/>
        <v>0</v>
      </c>
      <c r="AH106" s="252">
        <f t="shared" si="56"/>
        <v>0</v>
      </c>
      <c r="AI106" s="252">
        <f t="shared" si="57"/>
        <v>0</v>
      </c>
      <c r="AJ106" s="252">
        <f t="shared" si="58"/>
        <v>0</v>
      </c>
      <c r="AK106" s="252">
        <f t="shared" si="59"/>
        <v>0</v>
      </c>
      <c r="AL106" s="252">
        <f t="shared" si="60"/>
        <v>0</v>
      </c>
      <c r="AM106" s="252">
        <f t="shared" si="61"/>
        <v>0</v>
      </c>
      <c r="AN106" s="252">
        <f t="shared" si="62"/>
        <v>0</v>
      </c>
      <c r="AO106" s="252">
        <f t="shared" si="63"/>
        <v>0</v>
      </c>
      <c r="AP106" s="252">
        <f t="shared" si="64"/>
        <v>0</v>
      </c>
      <c r="AQ106" s="252">
        <f t="shared" si="64"/>
        <v>0</v>
      </c>
      <c r="AR106" s="252">
        <f t="shared" si="72"/>
        <v>0</v>
      </c>
      <c r="AS106" s="252">
        <f t="shared" si="73"/>
        <v>0</v>
      </c>
      <c r="AT106" s="252">
        <f t="shared" si="74"/>
        <v>0</v>
      </c>
      <c r="AU106" s="252">
        <f t="shared" si="75"/>
        <v>0</v>
      </c>
      <c r="AV106" s="252">
        <f t="shared" si="76"/>
        <v>0</v>
      </c>
      <c r="AW106" s="252">
        <f t="shared" si="77"/>
        <v>0</v>
      </c>
      <c r="AX106" s="252"/>
      <c r="AY106" s="252">
        <f t="shared" si="65"/>
        <v>0</v>
      </c>
      <c r="AZ106" s="252">
        <f t="shared" si="66"/>
        <v>0</v>
      </c>
      <c r="BA106" s="252"/>
      <c r="BB106" s="252">
        <f t="shared" si="67"/>
        <v>0</v>
      </c>
      <c r="BC106" s="252"/>
      <c r="BD106" s="252">
        <f t="shared" si="68"/>
        <v>0</v>
      </c>
      <c r="BE106" s="252"/>
      <c r="BF106" s="252"/>
      <c r="BG106" s="252">
        <f t="shared" si="69"/>
        <v>0</v>
      </c>
      <c r="BH106" s="252"/>
      <c r="BI106" s="252">
        <f t="shared" si="70"/>
        <v>0</v>
      </c>
      <c r="BJ106" s="252">
        <f t="shared" si="71"/>
        <v>0</v>
      </c>
      <c r="BK106" s="252">
        <f t="shared" si="51"/>
        <v>0</v>
      </c>
      <c r="BM106" s="252">
        <f t="shared" si="52"/>
        <v>0</v>
      </c>
      <c r="BO106" s="252">
        <f t="shared" si="53"/>
        <v>0</v>
      </c>
    </row>
    <row r="107" spans="2:67" ht="20.100000000000001" customHeight="1">
      <c r="B107" s="11">
        <v>99</v>
      </c>
      <c r="C107" s="52" t="str">
        <f>CONCATENATE('2'!C102,'2'!Q102,'2'!D102,'2'!Q102,'2'!E102)</f>
        <v xml:space="preserve">  </v>
      </c>
      <c r="D107" s="51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12">
        <f t="shared" si="42"/>
        <v>0</v>
      </c>
      <c r="Z107" s="12">
        <f t="shared" si="43"/>
        <v>0</v>
      </c>
      <c r="AA107" s="12">
        <f t="shared" si="44"/>
        <v>0</v>
      </c>
      <c r="AB107" s="13">
        <f>ROUNDUP(((40/AA5)*Y107),0)</f>
        <v>0</v>
      </c>
      <c r="AC107" s="14"/>
      <c r="AD107" s="262"/>
      <c r="AE107" s="263"/>
      <c r="AF107" s="252">
        <f t="shared" si="54"/>
        <v>0</v>
      </c>
      <c r="AG107" s="252">
        <f t="shared" si="55"/>
        <v>0</v>
      </c>
      <c r="AH107" s="252">
        <f t="shared" si="56"/>
        <v>0</v>
      </c>
      <c r="AI107" s="252">
        <f t="shared" si="57"/>
        <v>0</v>
      </c>
      <c r="AJ107" s="252">
        <f t="shared" si="58"/>
        <v>0</v>
      </c>
      <c r="AK107" s="252">
        <f t="shared" si="59"/>
        <v>0</v>
      </c>
      <c r="AL107" s="252">
        <f t="shared" si="60"/>
        <v>0</v>
      </c>
      <c r="AM107" s="252">
        <f t="shared" si="61"/>
        <v>0</v>
      </c>
      <c r="AN107" s="252">
        <f t="shared" si="62"/>
        <v>0</v>
      </c>
      <c r="AO107" s="252">
        <f t="shared" si="63"/>
        <v>0</v>
      </c>
      <c r="AP107" s="252">
        <f t="shared" si="64"/>
        <v>0</v>
      </c>
      <c r="AQ107" s="252">
        <f t="shared" si="64"/>
        <v>0</v>
      </c>
      <c r="AR107" s="252">
        <f t="shared" si="72"/>
        <v>0</v>
      </c>
      <c r="AS107" s="252">
        <f t="shared" si="73"/>
        <v>0</v>
      </c>
      <c r="AT107" s="252">
        <f t="shared" si="74"/>
        <v>0</v>
      </c>
      <c r="AU107" s="252">
        <f t="shared" si="75"/>
        <v>0</v>
      </c>
      <c r="AV107" s="252">
        <f t="shared" si="76"/>
        <v>0</v>
      </c>
      <c r="AW107" s="252">
        <f t="shared" si="77"/>
        <v>0</v>
      </c>
      <c r="AX107" s="252"/>
      <c r="AY107" s="252">
        <f t="shared" si="65"/>
        <v>0</v>
      </c>
      <c r="AZ107" s="252">
        <f t="shared" si="66"/>
        <v>0</v>
      </c>
      <c r="BA107" s="252"/>
      <c r="BB107" s="252">
        <f t="shared" si="67"/>
        <v>0</v>
      </c>
      <c r="BC107" s="252"/>
      <c r="BD107" s="252">
        <f t="shared" si="68"/>
        <v>0</v>
      </c>
      <c r="BE107" s="252"/>
      <c r="BF107" s="252"/>
      <c r="BG107" s="252">
        <f t="shared" si="69"/>
        <v>0</v>
      </c>
      <c r="BH107" s="252"/>
      <c r="BI107" s="252">
        <f t="shared" si="70"/>
        <v>0</v>
      </c>
      <c r="BJ107" s="252">
        <f t="shared" si="71"/>
        <v>0</v>
      </c>
      <c r="BK107" s="252">
        <f t="shared" si="51"/>
        <v>0</v>
      </c>
      <c r="BM107" s="252">
        <f t="shared" si="52"/>
        <v>0</v>
      </c>
      <c r="BO107" s="252">
        <f t="shared" si="53"/>
        <v>0</v>
      </c>
    </row>
    <row r="108" spans="2:67" ht="20.100000000000001" customHeight="1">
      <c r="B108" s="11">
        <v>100</v>
      </c>
      <c r="C108" s="52" t="str">
        <f>CONCATENATE('2'!C103,'2'!Q103,'2'!D103,'2'!Q103,'2'!E103)</f>
        <v xml:space="preserve">  </v>
      </c>
      <c r="D108" s="51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12">
        <f t="shared" si="42"/>
        <v>0</v>
      </c>
      <c r="Z108" s="12">
        <f t="shared" si="43"/>
        <v>0</v>
      </c>
      <c r="AA108" s="12">
        <f t="shared" si="44"/>
        <v>0</v>
      </c>
      <c r="AB108" s="13">
        <f>ROUNDUP(((40/AA5)*Y108),0)</f>
        <v>0</v>
      </c>
      <c r="AC108" s="14"/>
      <c r="AD108" s="262"/>
      <c r="AE108" s="263"/>
      <c r="AF108" s="252">
        <f t="shared" si="54"/>
        <v>0</v>
      </c>
      <c r="AG108" s="252">
        <f t="shared" si="55"/>
        <v>0</v>
      </c>
      <c r="AH108" s="252">
        <f t="shared" si="56"/>
        <v>0</v>
      </c>
      <c r="AI108" s="252">
        <f t="shared" si="57"/>
        <v>0</v>
      </c>
      <c r="AJ108" s="252">
        <f t="shared" si="58"/>
        <v>0</v>
      </c>
      <c r="AK108" s="252">
        <f t="shared" si="59"/>
        <v>0</v>
      </c>
      <c r="AL108" s="252">
        <f t="shared" si="60"/>
        <v>0</v>
      </c>
      <c r="AM108" s="252">
        <f t="shared" si="61"/>
        <v>0</v>
      </c>
      <c r="AN108" s="252">
        <f t="shared" si="62"/>
        <v>0</v>
      </c>
      <c r="AO108" s="252">
        <f t="shared" si="63"/>
        <v>0</v>
      </c>
      <c r="AP108" s="252">
        <f t="shared" si="64"/>
        <v>0</v>
      </c>
      <c r="AQ108" s="252">
        <f t="shared" si="64"/>
        <v>0</v>
      </c>
      <c r="AR108" s="252">
        <f>BK108*2</f>
        <v>0</v>
      </c>
      <c r="AS108" s="252">
        <f>BK108*1</f>
        <v>0</v>
      </c>
      <c r="AT108" s="252">
        <f>BM108*2</f>
        <v>0</v>
      </c>
      <c r="AU108" s="252">
        <f>BM108*1</f>
        <v>0</v>
      </c>
      <c r="AV108" s="252">
        <f>BO108*2</f>
        <v>0</v>
      </c>
      <c r="AW108" s="252">
        <f>BO108*1</f>
        <v>0</v>
      </c>
      <c r="AX108" s="252"/>
      <c r="AY108" s="252">
        <f t="shared" si="65"/>
        <v>0</v>
      </c>
      <c r="AZ108" s="252">
        <f t="shared" si="66"/>
        <v>0</v>
      </c>
      <c r="BA108" s="252"/>
      <c r="BB108" s="252">
        <f t="shared" si="67"/>
        <v>0</v>
      </c>
      <c r="BC108" s="252"/>
      <c r="BD108" s="252">
        <f t="shared" si="68"/>
        <v>0</v>
      </c>
      <c r="BE108" s="252"/>
      <c r="BF108" s="252"/>
      <c r="BG108" s="252">
        <f t="shared" si="69"/>
        <v>0</v>
      </c>
      <c r="BH108" s="252"/>
      <c r="BI108" s="252">
        <f t="shared" si="70"/>
        <v>0</v>
      </c>
      <c r="BJ108" s="252">
        <f t="shared" si="71"/>
        <v>0</v>
      </c>
      <c r="BK108" s="252">
        <f t="shared" si="51"/>
        <v>0</v>
      </c>
      <c r="BM108" s="252">
        <f t="shared" si="52"/>
        <v>0</v>
      </c>
      <c r="BO108" s="252">
        <f t="shared" si="53"/>
        <v>0</v>
      </c>
    </row>
    <row r="109" spans="2:67">
      <c r="AC109" s="231"/>
    </row>
    <row r="110" spans="2:67"/>
    <row r="111" spans="2:67" hidden="1"/>
  </sheetData>
  <protectedRanges>
    <protectedRange sqref="E8:X8" name="Range1"/>
    <protectedRange sqref="B2" name="Range2"/>
    <protectedRange sqref="E9:X108" name="Range1_1"/>
  </protectedRanges>
  <mergeCells count="26">
    <mergeCell ref="BK7:BL7"/>
    <mergeCell ref="BM7:BN7"/>
    <mergeCell ref="BO7:BP7"/>
    <mergeCell ref="B2:C2"/>
    <mergeCell ref="AG7:AH7"/>
    <mergeCell ref="B3:AB3"/>
    <mergeCell ref="B4:AB4"/>
    <mergeCell ref="B5:C5"/>
    <mergeCell ref="F5:G5"/>
    <mergeCell ref="H5:J5"/>
    <mergeCell ref="O5:P5"/>
    <mergeCell ref="B7:B8"/>
    <mergeCell ref="C7:D8"/>
    <mergeCell ref="E7:X7"/>
    <mergeCell ref="Y7:AA7"/>
    <mergeCell ref="AB7:AB8"/>
    <mergeCell ref="BG7:BH7"/>
    <mergeCell ref="AI7:AJ7"/>
    <mergeCell ref="AK7:AM7"/>
    <mergeCell ref="AN7:AO7"/>
    <mergeCell ref="AZ7:BA7"/>
    <mergeCell ref="BB7:BC7"/>
    <mergeCell ref="BD7:BF7"/>
    <mergeCell ref="AR7:AS7"/>
    <mergeCell ref="AT7:AU7"/>
    <mergeCell ref="AV7:AW7"/>
  </mergeCells>
  <conditionalFormatting sqref="C9:D108">
    <cfRule type="cellIs" dxfId="41" priority="7" operator="equal">
      <formula>0</formula>
    </cfRule>
    <cfRule type="cellIs" dxfId="40" priority="8" operator="equal">
      <formula>0</formula>
    </cfRule>
  </conditionalFormatting>
  <conditionalFormatting sqref="E8:X108">
    <cfRule type="cellIs" dxfId="39" priority="6" operator="lessThan">
      <formula>1</formula>
    </cfRule>
  </conditionalFormatting>
  <conditionalFormatting sqref="E9:X108">
    <cfRule type="colorScale" priority="4">
      <colorScale>
        <cfvo type="min" val="0"/>
        <cfvo type="max" val="0"/>
        <color rgb="FFFF7128"/>
        <color rgb="FFFFEF9C"/>
      </colorScale>
    </cfRule>
    <cfRule type="expression" dxfId="38" priority="5">
      <formula>"O,P,]"</formula>
    </cfRule>
  </conditionalFormatting>
  <conditionalFormatting sqref="E9:X108">
    <cfRule type="cellIs" dxfId="37" priority="3" operator="lessThan">
      <formula>1</formula>
    </cfRule>
  </conditionalFormatting>
  <conditionalFormatting sqref="E9:X108">
    <cfRule type="colorScale" priority="1">
      <colorScale>
        <cfvo type="min" val="0"/>
        <cfvo type="max" val="0"/>
        <color rgb="FFFF7128"/>
        <color rgb="FFFFEF9C"/>
      </colorScale>
    </cfRule>
    <cfRule type="expression" dxfId="36" priority="2">
      <formula>"O,P,]"</formula>
    </cfRule>
  </conditionalFormatting>
  <dataValidations count="2">
    <dataValidation allowBlank="1" showInputMessage="1" showErrorMessage="1" errorTitle="==========ERROR=================" error="PLS" sqref="F8:X8"/>
    <dataValidation type="list" allowBlank="1" showInputMessage="1" showErrorMessage="1" sqref="E9:X108">
      <formula1>"P,OP,]P,OO],OOP,]]P,O]],]]],OOO,O]P"</formula1>
    </dataValidation>
  </dataValidations>
  <hyperlinks>
    <hyperlink ref="B2" location="'0'!A1" tooltip="CLICK ME" display="HOME"/>
    <hyperlink ref="B2:C2" location="'0'!B3" tooltip="CLICK ME" display="HOME"/>
  </hyperlinks>
  <pageMargins left="0.98425196850393704" right="0.27559055118110237" top="0.62992125984251968" bottom="0.82677165354330717" header="0.31496062992125984" footer="0.55118110236220474"/>
  <pageSetup paperSize="5" orientation="landscape" blackAndWhite="1" r:id="rId1"/>
  <headerFooter>
    <oddFooter>&amp;LPage No :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5"/>
  <dimension ref="A1:BV111"/>
  <sheetViews>
    <sheetView showGridLines="0" showRowColHeaders="0" zoomScale="85" zoomScaleNormal="85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B5" sqref="B5:C5"/>
    </sheetView>
  </sheetViews>
  <sheetFormatPr defaultColWidth="0" defaultRowHeight="15" customHeight="1" zeroHeight="1"/>
  <cols>
    <col min="1" max="1" width="5.42578125" style="10" customWidth="1"/>
    <col min="2" max="2" width="5.140625" style="10" customWidth="1"/>
    <col min="3" max="3" width="9.140625" style="10" customWidth="1"/>
    <col min="4" max="4" width="20.28515625" style="10" customWidth="1"/>
    <col min="5" max="24" width="5.140625" style="10" customWidth="1"/>
    <col min="25" max="27" width="4.7109375" style="10" customWidth="1"/>
    <col min="28" max="28" width="6.5703125" style="10" customWidth="1"/>
    <col min="29" max="29" width="5.7109375" style="10" customWidth="1"/>
    <col min="30" max="30" width="9.42578125" style="235" hidden="1" customWidth="1"/>
    <col min="31" max="31" width="4.7109375" style="219" hidden="1" customWidth="1"/>
    <col min="32" max="62" width="4.7109375" style="251" hidden="1" customWidth="1"/>
    <col min="63" max="68" width="4.7109375" style="252" hidden="1" customWidth="1"/>
    <col min="69" max="74" width="9.140625" style="235" hidden="1" customWidth="1"/>
    <col min="75" max="16384" width="9.140625" style="10" hidden="1"/>
  </cols>
  <sheetData>
    <row r="1" spans="1:74" ht="20.100000000000001" customHeight="1">
      <c r="E1" s="214" t="s">
        <v>312</v>
      </c>
    </row>
    <row r="2" spans="1:74" ht="20.100000000000001" customHeight="1">
      <c r="A2" s="220"/>
      <c r="C2" s="232" t="s">
        <v>15</v>
      </c>
      <c r="E2" s="216" t="s">
        <v>314</v>
      </c>
    </row>
    <row r="3" spans="1:74" ht="28.5">
      <c r="B3" s="318" t="s">
        <v>209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2"/>
      <c r="AD3" s="254"/>
      <c r="AE3" s="265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</row>
    <row r="4" spans="1:74" ht="24.75" customHeight="1">
      <c r="B4" s="319" t="s">
        <v>328</v>
      </c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D4" s="256"/>
      <c r="AE4" s="266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</row>
    <row r="5" spans="1:74" ht="18.75">
      <c r="B5" s="320" t="s">
        <v>5</v>
      </c>
      <c r="C5" s="320"/>
      <c r="D5" s="48" t="str">
        <f>'1'!D8</f>
        <v>#</v>
      </c>
      <c r="E5" s="4"/>
      <c r="F5" s="321" t="s">
        <v>133</v>
      </c>
      <c r="G5" s="321"/>
      <c r="H5" s="322" t="s">
        <v>149</v>
      </c>
      <c r="I5" s="322"/>
      <c r="J5" s="322"/>
      <c r="K5" s="5"/>
      <c r="L5" s="5"/>
      <c r="M5" s="5"/>
      <c r="N5" s="5"/>
      <c r="O5" s="320" t="s">
        <v>134</v>
      </c>
      <c r="P5" s="320"/>
      <c r="Q5" s="50">
        <v>2</v>
      </c>
      <c r="R5" s="5"/>
      <c r="S5" s="5"/>
      <c r="T5" s="5"/>
      <c r="U5" s="5"/>
      <c r="V5" s="4"/>
      <c r="W5" s="6"/>
      <c r="X5" s="6"/>
      <c r="Y5" s="6"/>
      <c r="Z5" s="49" t="s">
        <v>135</v>
      </c>
      <c r="AA5" s="50">
        <f>COUNTIF(E8:X8,"*")</f>
        <v>20</v>
      </c>
      <c r="AB5" s="7"/>
      <c r="AC5" s="7"/>
      <c r="AD5" s="258"/>
      <c r="AE5" s="267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</row>
    <row r="6" spans="1:74" ht="7.5" customHeight="1">
      <c r="B6" s="8"/>
      <c r="C6" s="8"/>
      <c r="D6" s="8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8"/>
      <c r="Z6" s="8"/>
      <c r="AA6" s="8"/>
      <c r="AB6" s="8"/>
      <c r="AC6" s="8"/>
      <c r="AD6" s="260"/>
      <c r="AE6" s="268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</row>
    <row r="7" spans="1:74" ht="57.75" customHeight="1">
      <c r="B7" s="313" t="s">
        <v>16</v>
      </c>
      <c r="C7" s="323" t="s">
        <v>211</v>
      </c>
      <c r="D7" s="323"/>
      <c r="E7" s="324" t="s">
        <v>137</v>
      </c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5" t="s">
        <v>138</v>
      </c>
      <c r="Z7" s="325"/>
      <c r="AA7" s="325"/>
      <c r="AB7" s="326" t="s">
        <v>210</v>
      </c>
      <c r="AC7" s="9"/>
      <c r="AD7" s="261"/>
      <c r="AF7" s="252" t="s">
        <v>139</v>
      </c>
      <c r="AG7" s="316" t="s">
        <v>140</v>
      </c>
      <c r="AH7" s="316"/>
      <c r="AI7" s="316" t="s">
        <v>141</v>
      </c>
      <c r="AJ7" s="316"/>
      <c r="AK7" s="316" t="s">
        <v>142</v>
      </c>
      <c r="AL7" s="316"/>
      <c r="AM7" s="316"/>
      <c r="AN7" s="316" t="s">
        <v>143</v>
      </c>
      <c r="AO7" s="316"/>
      <c r="AP7" s="252" t="s">
        <v>144</v>
      </c>
      <c r="AQ7" s="252" t="s">
        <v>145</v>
      </c>
      <c r="AR7" s="316" t="s">
        <v>320</v>
      </c>
      <c r="AS7" s="316"/>
      <c r="AT7" s="316" t="s">
        <v>321</v>
      </c>
      <c r="AU7" s="316"/>
      <c r="AV7" s="316" t="s">
        <v>322</v>
      </c>
      <c r="AW7" s="316"/>
      <c r="AX7" s="252"/>
      <c r="AY7" s="252" t="s">
        <v>139</v>
      </c>
      <c r="AZ7" s="316" t="s">
        <v>140</v>
      </c>
      <c r="BA7" s="316"/>
      <c r="BB7" s="316" t="s">
        <v>141</v>
      </c>
      <c r="BC7" s="316"/>
      <c r="BD7" s="316" t="s">
        <v>142</v>
      </c>
      <c r="BE7" s="316"/>
      <c r="BF7" s="316"/>
      <c r="BG7" s="316" t="s">
        <v>143</v>
      </c>
      <c r="BH7" s="316"/>
      <c r="BI7" s="252" t="s">
        <v>144</v>
      </c>
      <c r="BJ7" s="252" t="s">
        <v>145</v>
      </c>
      <c r="BK7" s="316" t="s">
        <v>320</v>
      </c>
      <c r="BL7" s="316"/>
      <c r="BM7" s="316" t="s">
        <v>321</v>
      </c>
      <c r="BN7" s="316"/>
      <c r="BO7" s="316" t="s">
        <v>322</v>
      </c>
      <c r="BP7" s="316"/>
    </row>
    <row r="8" spans="1:74" ht="24" customHeight="1">
      <c r="B8" s="313"/>
      <c r="C8" s="323"/>
      <c r="D8" s="323"/>
      <c r="E8" s="18" t="s">
        <v>30</v>
      </c>
      <c r="F8" s="18" t="s">
        <v>33</v>
      </c>
      <c r="G8" s="18" t="s">
        <v>34</v>
      </c>
      <c r="H8" s="18" t="s">
        <v>35</v>
      </c>
      <c r="I8" s="18" t="s">
        <v>36</v>
      </c>
      <c r="J8" s="18" t="s">
        <v>37</v>
      </c>
      <c r="K8" s="18" t="s">
        <v>38</v>
      </c>
      <c r="L8" s="18" t="s">
        <v>39</v>
      </c>
      <c r="M8" s="18" t="s">
        <v>40</v>
      </c>
      <c r="N8" s="18" t="s">
        <v>31</v>
      </c>
      <c r="O8" s="18" t="s">
        <v>41</v>
      </c>
      <c r="P8" s="18" t="s">
        <v>42</v>
      </c>
      <c r="Q8" s="18" t="s">
        <v>43</v>
      </c>
      <c r="R8" s="18" t="s">
        <v>44</v>
      </c>
      <c r="S8" s="18" t="s">
        <v>45</v>
      </c>
      <c r="T8" s="18" t="s">
        <v>46</v>
      </c>
      <c r="U8" s="18" t="s">
        <v>47</v>
      </c>
      <c r="V8" s="18" t="s">
        <v>48</v>
      </c>
      <c r="W8" s="18" t="s">
        <v>49</v>
      </c>
      <c r="X8" s="18" t="s">
        <v>50</v>
      </c>
      <c r="Y8" s="16" t="s">
        <v>139</v>
      </c>
      <c r="Z8" s="17" t="s">
        <v>148</v>
      </c>
      <c r="AA8" s="16" t="s">
        <v>146</v>
      </c>
      <c r="AB8" s="326"/>
      <c r="AC8" s="9"/>
      <c r="AD8" s="261"/>
      <c r="AF8" s="252" t="s">
        <v>139</v>
      </c>
      <c r="AG8" s="252" t="s">
        <v>146</v>
      </c>
      <c r="AH8" s="252" t="s">
        <v>139</v>
      </c>
      <c r="AI8" s="252" t="s">
        <v>147</v>
      </c>
      <c r="AJ8" s="252" t="s">
        <v>139</v>
      </c>
      <c r="AK8" s="252" t="s">
        <v>146</v>
      </c>
      <c r="AL8" s="252" t="s">
        <v>147</v>
      </c>
      <c r="AM8" s="252" t="s">
        <v>139</v>
      </c>
      <c r="AN8" s="252" t="s">
        <v>146</v>
      </c>
      <c r="AO8" s="252" t="s">
        <v>147</v>
      </c>
      <c r="AP8" s="252" t="s">
        <v>146</v>
      </c>
      <c r="AQ8" s="252" t="s">
        <v>147</v>
      </c>
      <c r="AR8" s="252" t="s">
        <v>146</v>
      </c>
      <c r="AS8" s="252" t="s">
        <v>139</v>
      </c>
      <c r="AT8" s="252" t="s">
        <v>147</v>
      </c>
      <c r="AU8" s="252" t="s">
        <v>139</v>
      </c>
      <c r="AV8" s="252" t="s">
        <v>146</v>
      </c>
      <c r="AW8" s="252" t="s">
        <v>147</v>
      </c>
      <c r="AX8" s="252"/>
      <c r="AY8" s="252" t="s">
        <v>139</v>
      </c>
      <c r="AZ8" s="252" t="s">
        <v>146</v>
      </c>
      <c r="BA8" s="252" t="s">
        <v>139</v>
      </c>
      <c r="BB8" s="252" t="s">
        <v>147</v>
      </c>
      <c r="BC8" s="252" t="s">
        <v>139</v>
      </c>
      <c r="BD8" s="252" t="s">
        <v>146</v>
      </c>
      <c r="BE8" s="252" t="s">
        <v>147</v>
      </c>
      <c r="BF8" s="252" t="s">
        <v>139</v>
      </c>
      <c r="BG8" s="252" t="s">
        <v>146</v>
      </c>
      <c r="BH8" s="252" t="s">
        <v>147</v>
      </c>
      <c r="BI8" s="252" t="s">
        <v>146</v>
      </c>
      <c r="BJ8" s="252" t="s">
        <v>147</v>
      </c>
      <c r="BK8" s="252" t="s">
        <v>146</v>
      </c>
      <c r="BL8" s="252" t="s">
        <v>139</v>
      </c>
      <c r="BM8" s="252" t="s">
        <v>147</v>
      </c>
      <c r="BN8" s="252" t="s">
        <v>139</v>
      </c>
      <c r="BO8" s="252" t="s">
        <v>146</v>
      </c>
      <c r="BP8" s="252" t="s">
        <v>147</v>
      </c>
    </row>
    <row r="9" spans="1:74" s="15" customFormat="1" ht="20.100000000000001" customHeight="1">
      <c r="B9" s="11">
        <v>1</v>
      </c>
      <c r="C9" s="52" t="str">
        <f>CONCATENATE('2'!C4,'2'!Q4,'2'!D4,'2'!Q4,'2'!E4)</f>
        <v>રાઠોડ જય શંકરભાઇ</v>
      </c>
      <c r="D9" s="51"/>
      <c r="E9" s="20" t="s">
        <v>139</v>
      </c>
      <c r="F9" s="20" t="s">
        <v>139</v>
      </c>
      <c r="G9" s="20" t="s">
        <v>139</v>
      </c>
      <c r="H9" s="20" t="s">
        <v>139</v>
      </c>
      <c r="I9" s="20" t="s">
        <v>139</v>
      </c>
      <c r="J9" s="20" t="s">
        <v>139</v>
      </c>
      <c r="K9" s="20" t="s">
        <v>139</v>
      </c>
      <c r="L9" s="20" t="s">
        <v>139</v>
      </c>
      <c r="M9" s="20" t="s">
        <v>139</v>
      </c>
      <c r="N9" s="20" t="s">
        <v>139</v>
      </c>
      <c r="O9" s="20" t="s">
        <v>139</v>
      </c>
      <c r="P9" s="20" t="s">
        <v>139</v>
      </c>
      <c r="Q9" s="20" t="s">
        <v>139</v>
      </c>
      <c r="R9" s="20" t="s">
        <v>139</v>
      </c>
      <c r="S9" s="20" t="s">
        <v>139</v>
      </c>
      <c r="T9" s="20" t="s">
        <v>139</v>
      </c>
      <c r="U9" s="20" t="s">
        <v>139</v>
      </c>
      <c r="V9" s="20" t="s">
        <v>139</v>
      </c>
      <c r="W9" s="20" t="s">
        <v>139</v>
      </c>
      <c r="X9" s="20" t="s">
        <v>139</v>
      </c>
      <c r="Y9" s="12">
        <f t="shared" ref="Y9:Y40" si="0">AF9+AH9+AJ9+AM9+AS9+AU9</f>
        <v>20</v>
      </c>
      <c r="Z9" s="12">
        <f t="shared" ref="Z9:Z40" si="1">AI9+AL9+AO9+AQ9+AT9+AW9</f>
        <v>0</v>
      </c>
      <c r="AA9" s="12">
        <f t="shared" ref="AA9:AA40" si="2">AG9+AK9+AN9+AP9+AR9+AV9</f>
        <v>0</v>
      </c>
      <c r="AB9" s="13">
        <f>ROUNDUP(((40/AA5)*Y9),0)</f>
        <v>40</v>
      </c>
      <c r="AC9" s="14"/>
      <c r="AD9" s="262"/>
      <c r="AE9" s="221"/>
      <c r="AF9" s="252">
        <f>(AY9*1)</f>
        <v>20</v>
      </c>
      <c r="AG9" s="252">
        <f>AZ9*1</f>
        <v>0</v>
      </c>
      <c r="AH9" s="252">
        <f>AZ9*1</f>
        <v>0</v>
      </c>
      <c r="AI9" s="252">
        <f>BB9*1</f>
        <v>0</v>
      </c>
      <c r="AJ9" s="252">
        <f>BB9*1</f>
        <v>0</v>
      </c>
      <c r="AK9" s="252">
        <f>BD9*1</f>
        <v>0</v>
      </c>
      <c r="AL9" s="252">
        <f>BD9*1</f>
        <v>0</v>
      </c>
      <c r="AM9" s="252">
        <f>BD9*1</f>
        <v>0</v>
      </c>
      <c r="AN9" s="252">
        <f>BG9*1</f>
        <v>0</v>
      </c>
      <c r="AO9" s="252">
        <f>BG9*2</f>
        <v>0</v>
      </c>
      <c r="AP9" s="252">
        <f>BI9*3</f>
        <v>0</v>
      </c>
      <c r="AQ9" s="252">
        <f>BJ9*3</f>
        <v>0</v>
      </c>
      <c r="AR9" s="252">
        <f t="shared" ref="AR9:AR40" si="3">BK9*2</f>
        <v>0</v>
      </c>
      <c r="AS9" s="252">
        <f t="shared" ref="AS9:AS40" si="4">BK9*1</f>
        <v>0</v>
      </c>
      <c r="AT9" s="252">
        <f t="shared" ref="AT9:AT40" si="5">BM9*2</f>
        <v>0</v>
      </c>
      <c r="AU9" s="252">
        <f t="shared" ref="AU9:AU40" si="6">BM9*1</f>
        <v>0</v>
      </c>
      <c r="AV9" s="252">
        <f t="shared" ref="AV9:AV40" si="7">BO9*2</f>
        <v>0</v>
      </c>
      <c r="AW9" s="252">
        <f t="shared" ref="AW9:AW40" si="8">BO9*1</f>
        <v>0</v>
      </c>
      <c r="AX9" s="252"/>
      <c r="AY9" s="252">
        <f>COUNTIF(E9:X9,"P")</f>
        <v>20</v>
      </c>
      <c r="AZ9" s="252">
        <f>COUNTIF(E9:X9,"OP")</f>
        <v>0</v>
      </c>
      <c r="BA9" s="252"/>
      <c r="BB9" s="252">
        <f>COUNTIF(E9:X9,"]P")</f>
        <v>0</v>
      </c>
      <c r="BC9" s="252"/>
      <c r="BD9" s="252">
        <f>COUNTIF(E9:X9,"O]P")</f>
        <v>0</v>
      </c>
      <c r="BE9" s="252"/>
      <c r="BF9" s="252"/>
      <c r="BG9" s="252">
        <f>COUNTIF(E9:X9,"O]]")</f>
        <v>0</v>
      </c>
      <c r="BH9" s="252"/>
      <c r="BI9" s="252">
        <f>COUNTIF(E9:X9,"OOO")</f>
        <v>0</v>
      </c>
      <c r="BJ9" s="252">
        <f>COUNTIF(E9:X9,"]]]")</f>
        <v>0</v>
      </c>
      <c r="BK9" s="252">
        <f t="shared" ref="BK9:BK40" si="9">COUNTIF(E9:X9,"OOP")</f>
        <v>0</v>
      </c>
      <c r="BL9" s="252"/>
      <c r="BM9" s="252">
        <f t="shared" ref="BM9:BM40" si="10">COUNTIF(E9:X9,"]]P")</f>
        <v>0</v>
      </c>
      <c r="BN9" s="252"/>
      <c r="BO9" s="252">
        <f t="shared" ref="BO9:BO40" si="11">COUNTIF(E9:X9,"OO]")</f>
        <v>0</v>
      </c>
      <c r="BP9" s="252"/>
      <c r="BQ9" s="263"/>
      <c r="BR9" s="263"/>
      <c r="BS9" s="263"/>
      <c r="BT9" s="263"/>
      <c r="BU9" s="263"/>
      <c r="BV9" s="263"/>
    </row>
    <row r="10" spans="1:74" ht="20.100000000000001" customHeight="1">
      <c r="B10" s="11">
        <v>2</v>
      </c>
      <c r="C10" s="52" t="str">
        <f>CONCATENATE('2'!C5,'2'!Q5,'2'!D5,'2'!Q5,'2'!E5)</f>
        <v>રાઠોડ મનિષ રમેશભાઇ</v>
      </c>
      <c r="D10" s="51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12">
        <f t="shared" si="0"/>
        <v>0</v>
      </c>
      <c r="Z10" s="12">
        <f t="shared" si="1"/>
        <v>0</v>
      </c>
      <c r="AA10" s="12">
        <f t="shared" si="2"/>
        <v>0</v>
      </c>
      <c r="AB10" s="13">
        <f>ROUNDUP(((40/AA5)*Y10),0)</f>
        <v>0</v>
      </c>
      <c r="AC10" s="14"/>
      <c r="AD10" s="262"/>
      <c r="AE10" s="221"/>
      <c r="AF10" s="252">
        <f t="shared" ref="AF10:AF73" si="12">(AY10*1)</f>
        <v>0</v>
      </c>
      <c r="AG10" s="252">
        <f t="shared" ref="AG10:AG73" si="13">AZ10*1</f>
        <v>0</v>
      </c>
      <c r="AH10" s="252">
        <f t="shared" ref="AH10:AH73" si="14">AZ10*1</f>
        <v>0</v>
      </c>
      <c r="AI10" s="252">
        <f t="shared" ref="AI10:AI73" si="15">BB10*1</f>
        <v>0</v>
      </c>
      <c r="AJ10" s="252">
        <f t="shared" ref="AJ10:AJ73" si="16">BB10*1</f>
        <v>0</v>
      </c>
      <c r="AK10" s="252">
        <f t="shared" ref="AK10:AK73" si="17">BD10*1</f>
        <v>0</v>
      </c>
      <c r="AL10" s="252">
        <f t="shared" ref="AL10:AL73" si="18">BD10*1</f>
        <v>0</v>
      </c>
      <c r="AM10" s="252">
        <f t="shared" ref="AM10:AM73" si="19">BD10*1</f>
        <v>0</v>
      </c>
      <c r="AN10" s="252">
        <f t="shared" ref="AN10:AN73" si="20">BG10*1</f>
        <v>0</v>
      </c>
      <c r="AO10" s="252">
        <f t="shared" ref="AO10:AO73" si="21">BG10*2</f>
        <v>0</v>
      </c>
      <c r="AP10" s="252">
        <f t="shared" ref="AP10:AQ73" si="22">BI10*3</f>
        <v>0</v>
      </c>
      <c r="AQ10" s="252">
        <f t="shared" si="22"/>
        <v>0</v>
      </c>
      <c r="AR10" s="252">
        <f t="shared" si="3"/>
        <v>0</v>
      </c>
      <c r="AS10" s="252">
        <f t="shared" si="4"/>
        <v>0</v>
      </c>
      <c r="AT10" s="252">
        <f t="shared" si="5"/>
        <v>0</v>
      </c>
      <c r="AU10" s="252">
        <f t="shared" si="6"/>
        <v>0</v>
      </c>
      <c r="AV10" s="252">
        <f t="shared" si="7"/>
        <v>0</v>
      </c>
      <c r="AW10" s="252">
        <f t="shared" si="8"/>
        <v>0</v>
      </c>
      <c r="AX10" s="252"/>
      <c r="AY10" s="252">
        <f t="shared" ref="AY10:AY73" si="23">COUNTIF(E10:X10,"P")</f>
        <v>0</v>
      </c>
      <c r="AZ10" s="252">
        <f t="shared" ref="AZ10:AZ73" si="24">COUNTIF(E10:X10,"OP")</f>
        <v>0</v>
      </c>
      <c r="BA10" s="252"/>
      <c r="BB10" s="252">
        <f t="shared" ref="BB10:BB73" si="25">COUNTIF(E10:X10,"]P")</f>
        <v>0</v>
      </c>
      <c r="BC10" s="252"/>
      <c r="BD10" s="252">
        <f t="shared" ref="BD10:BD73" si="26">COUNTIF(E10:X10,"O]P")</f>
        <v>0</v>
      </c>
      <c r="BE10" s="252"/>
      <c r="BF10" s="252"/>
      <c r="BG10" s="252">
        <f t="shared" ref="BG10:BG73" si="27">COUNTIF(E10:X10,"O]]")</f>
        <v>0</v>
      </c>
      <c r="BH10" s="252"/>
      <c r="BI10" s="252">
        <f t="shared" ref="BI10:BI73" si="28">COUNTIF(E10:X10,"OOO")</f>
        <v>0</v>
      </c>
      <c r="BJ10" s="252">
        <f t="shared" ref="BJ10:BJ73" si="29">COUNTIF(E10:X10,"]]]")</f>
        <v>0</v>
      </c>
      <c r="BK10" s="252">
        <f t="shared" si="9"/>
        <v>0</v>
      </c>
      <c r="BM10" s="252">
        <f t="shared" si="10"/>
        <v>0</v>
      </c>
      <c r="BO10" s="252">
        <f t="shared" si="11"/>
        <v>0</v>
      </c>
    </row>
    <row r="11" spans="1:74" ht="20.100000000000001" customHeight="1">
      <c r="B11" s="11">
        <v>3</v>
      </c>
      <c r="C11" s="52" t="str">
        <f>CONCATENATE('2'!C6,'2'!Q6,'2'!D6,'2'!Q6,'2'!E6)</f>
        <v>વાઘેલા દિવ્યા સંજયભાઇ</v>
      </c>
      <c r="D11" s="51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2">
        <f t="shared" si="0"/>
        <v>0</v>
      </c>
      <c r="Z11" s="12">
        <f t="shared" si="1"/>
        <v>0</v>
      </c>
      <c r="AA11" s="12">
        <f t="shared" si="2"/>
        <v>0</v>
      </c>
      <c r="AB11" s="13">
        <f>ROUNDUP(((40/AA5)*Y11),0)</f>
        <v>0</v>
      </c>
      <c r="AC11" s="14"/>
      <c r="AD11" s="262"/>
      <c r="AE11" s="221"/>
      <c r="AF11" s="252">
        <f t="shared" si="12"/>
        <v>0</v>
      </c>
      <c r="AG11" s="252">
        <f t="shared" si="13"/>
        <v>0</v>
      </c>
      <c r="AH11" s="252">
        <f t="shared" si="14"/>
        <v>0</v>
      </c>
      <c r="AI11" s="252">
        <f t="shared" si="15"/>
        <v>0</v>
      </c>
      <c r="AJ11" s="252">
        <f t="shared" si="16"/>
        <v>0</v>
      </c>
      <c r="AK11" s="252">
        <f t="shared" si="17"/>
        <v>0</v>
      </c>
      <c r="AL11" s="252">
        <f t="shared" si="18"/>
        <v>0</v>
      </c>
      <c r="AM11" s="252">
        <f t="shared" si="19"/>
        <v>0</v>
      </c>
      <c r="AN11" s="252">
        <f t="shared" si="20"/>
        <v>0</v>
      </c>
      <c r="AO11" s="252">
        <f t="shared" si="21"/>
        <v>0</v>
      </c>
      <c r="AP11" s="252">
        <f t="shared" si="22"/>
        <v>0</v>
      </c>
      <c r="AQ11" s="252">
        <f t="shared" si="22"/>
        <v>0</v>
      </c>
      <c r="AR11" s="252">
        <f t="shared" si="3"/>
        <v>0</v>
      </c>
      <c r="AS11" s="252">
        <f t="shared" si="4"/>
        <v>0</v>
      </c>
      <c r="AT11" s="252">
        <f t="shared" si="5"/>
        <v>0</v>
      </c>
      <c r="AU11" s="252">
        <f t="shared" si="6"/>
        <v>0</v>
      </c>
      <c r="AV11" s="252">
        <f t="shared" si="7"/>
        <v>0</v>
      </c>
      <c r="AW11" s="252">
        <f t="shared" si="8"/>
        <v>0</v>
      </c>
      <c r="AX11" s="252"/>
      <c r="AY11" s="252">
        <f t="shared" si="23"/>
        <v>0</v>
      </c>
      <c r="AZ11" s="252">
        <f t="shared" si="24"/>
        <v>0</v>
      </c>
      <c r="BA11" s="252"/>
      <c r="BB11" s="252">
        <f t="shared" si="25"/>
        <v>0</v>
      </c>
      <c r="BC11" s="252"/>
      <c r="BD11" s="252">
        <f t="shared" si="26"/>
        <v>0</v>
      </c>
      <c r="BE11" s="252"/>
      <c r="BF11" s="252"/>
      <c r="BG11" s="252">
        <f t="shared" si="27"/>
        <v>0</v>
      </c>
      <c r="BH11" s="252"/>
      <c r="BI11" s="252">
        <f t="shared" si="28"/>
        <v>0</v>
      </c>
      <c r="BJ11" s="252">
        <f t="shared" si="29"/>
        <v>0</v>
      </c>
      <c r="BK11" s="252">
        <f t="shared" si="9"/>
        <v>0</v>
      </c>
      <c r="BM11" s="252">
        <f t="shared" si="10"/>
        <v>0</v>
      </c>
      <c r="BO11" s="252">
        <f t="shared" si="11"/>
        <v>0</v>
      </c>
    </row>
    <row r="12" spans="1:74" ht="20.100000000000001" customHeight="1">
      <c r="B12" s="11">
        <v>4</v>
      </c>
      <c r="C12" s="52" t="str">
        <f>CONCATENATE('2'!C7,'2'!Q7,'2'!D7,'2'!Q7,'2'!E7)</f>
        <v>રાઠોડ શિયા ચેતનભાઇ</v>
      </c>
      <c r="D12" s="51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12">
        <f t="shared" si="0"/>
        <v>0</v>
      </c>
      <c r="Z12" s="12">
        <f t="shared" si="1"/>
        <v>0</v>
      </c>
      <c r="AA12" s="12">
        <f t="shared" si="2"/>
        <v>0</v>
      </c>
      <c r="AB12" s="13">
        <f>ROUNDUP(((40/AA5)*Y12),0)</f>
        <v>0</v>
      </c>
      <c r="AC12" s="14"/>
      <c r="AD12" s="262"/>
      <c r="AE12" s="221"/>
      <c r="AF12" s="252">
        <f t="shared" si="12"/>
        <v>0</v>
      </c>
      <c r="AG12" s="252">
        <f t="shared" si="13"/>
        <v>0</v>
      </c>
      <c r="AH12" s="252">
        <f t="shared" si="14"/>
        <v>0</v>
      </c>
      <c r="AI12" s="252">
        <f t="shared" si="15"/>
        <v>0</v>
      </c>
      <c r="AJ12" s="252">
        <f t="shared" si="16"/>
        <v>0</v>
      </c>
      <c r="AK12" s="252">
        <f t="shared" si="17"/>
        <v>0</v>
      </c>
      <c r="AL12" s="252">
        <f t="shared" si="18"/>
        <v>0</v>
      </c>
      <c r="AM12" s="252">
        <f t="shared" si="19"/>
        <v>0</v>
      </c>
      <c r="AN12" s="252">
        <f t="shared" si="20"/>
        <v>0</v>
      </c>
      <c r="AO12" s="252">
        <f t="shared" si="21"/>
        <v>0</v>
      </c>
      <c r="AP12" s="252">
        <f t="shared" si="22"/>
        <v>0</v>
      </c>
      <c r="AQ12" s="252">
        <f t="shared" si="22"/>
        <v>0</v>
      </c>
      <c r="AR12" s="252">
        <f t="shared" si="3"/>
        <v>0</v>
      </c>
      <c r="AS12" s="252">
        <f t="shared" si="4"/>
        <v>0</v>
      </c>
      <c r="AT12" s="252">
        <f t="shared" si="5"/>
        <v>0</v>
      </c>
      <c r="AU12" s="252">
        <f t="shared" si="6"/>
        <v>0</v>
      </c>
      <c r="AV12" s="252">
        <f t="shared" si="7"/>
        <v>0</v>
      </c>
      <c r="AW12" s="252">
        <f t="shared" si="8"/>
        <v>0</v>
      </c>
      <c r="AX12" s="252"/>
      <c r="AY12" s="252">
        <f t="shared" si="23"/>
        <v>0</v>
      </c>
      <c r="AZ12" s="252">
        <f t="shared" si="24"/>
        <v>0</v>
      </c>
      <c r="BA12" s="252"/>
      <c r="BB12" s="252">
        <f t="shared" si="25"/>
        <v>0</v>
      </c>
      <c r="BC12" s="252"/>
      <c r="BD12" s="252">
        <f t="shared" si="26"/>
        <v>0</v>
      </c>
      <c r="BE12" s="252"/>
      <c r="BF12" s="252"/>
      <c r="BG12" s="252">
        <f t="shared" si="27"/>
        <v>0</v>
      </c>
      <c r="BH12" s="252"/>
      <c r="BI12" s="252">
        <f t="shared" si="28"/>
        <v>0</v>
      </c>
      <c r="BJ12" s="252">
        <f t="shared" si="29"/>
        <v>0</v>
      </c>
      <c r="BK12" s="252">
        <f t="shared" si="9"/>
        <v>0</v>
      </c>
      <c r="BM12" s="252">
        <f t="shared" si="10"/>
        <v>0</v>
      </c>
      <c r="BO12" s="252">
        <f t="shared" si="11"/>
        <v>0</v>
      </c>
    </row>
    <row r="13" spans="1:74" ht="20.100000000000001" customHeight="1">
      <c r="B13" s="11">
        <v>5</v>
      </c>
      <c r="C13" s="52" t="str">
        <f>CONCATENATE('2'!C8,'2'!Q8,'2'!D8,'2'!Q8,'2'!E8)</f>
        <v xml:space="preserve">  </v>
      </c>
      <c r="D13" s="51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2">
        <f t="shared" si="0"/>
        <v>0</v>
      </c>
      <c r="Z13" s="12">
        <f t="shared" si="1"/>
        <v>0</v>
      </c>
      <c r="AA13" s="12">
        <f t="shared" si="2"/>
        <v>0</v>
      </c>
      <c r="AB13" s="13">
        <f>ROUNDUP(((40/AA5)*Y13),0)</f>
        <v>0</v>
      </c>
      <c r="AC13" s="14"/>
      <c r="AD13" s="262"/>
      <c r="AE13" s="221"/>
      <c r="AF13" s="252">
        <f t="shared" si="12"/>
        <v>0</v>
      </c>
      <c r="AG13" s="252">
        <f t="shared" si="13"/>
        <v>0</v>
      </c>
      <c r="AH13" s="252">
        <f t="shared" si="14"/>
        <v>0</v>
      </c>
      <c r="AI13" s="252">
        <f t="shared" si="15"/>
        <v>0</v>
      </c>
      <c r="AJ13" s="252">
        <f t="shared" si="16"/>
        <v>0</v>
      </c>
      <c r="AK13" s="252">
        <f t="shared" si="17"/>
        <v>0</v>
      </c>
      <c r="AL13" s="252">
        <f t="shared" si="18"/>
        <v>0</v>
      </c>
      <c r="AM13" s="252">
        <f t="shared" si="19"/>
        <v>0</v>
      </c>
      <c r="AN13" s="252">
        <f t="shared" si="20"/>
        <v>0</v>
      </c>
      <c r="AO13" s="252">
        <f t="shared" si="21"/>
        <v>0</v>
      </c>
      <c r="AP13" s="252">
        <f t="shared" si="22"/>
        <v>0</v>
      </c>
      <c r="AQ13" s="252">
        <f t="shared" si="22"/>
        <v>0</v>
      </c>
      <c r="AR13" s="252">
        <f t="shared" si="3"/>
        <v>0</v>
      </c>
      <c r="AS13" s="252">
        <f t="shared" si="4"/>
        <v>0</v>
      </c>
      <c r="AT13" s="252">
        <f t="shared" si="5"/>
        <v>0</v>
      </c>
      <c r="AU13" s="252">
        <f t="shared" si="6"/>
        <v>0</v>
      </c>
      <c r="AV13" s="252">
        <f t="shared" si="7"/>
        <v>0</v>
      </c>
      <c r="AW13" s="252">
        <f t="shared" si="8"/>
        <v>0</v>
      </c>
      <c r="AX13" s="252"/>
      <c r="AY13" s="252">
        <f t="shared" si="23"/>
        <v>0</v>
      </c>
      <c r="AZ13" s="252">
        <f t="shared" si="24"/>
        <v>0</v>
      </c>
      <c r="BA13" s="252"/>
      <c r="BB13" s="252">
        <f t="shared" si="25"/>
        <v>0</v>
      </c>
      <c r="BC13" s="252"/>
      <c r="BD13" s="252">
        <f t="shared" si="26"/>
        <v>0</v>
      </c>
      <c r="BE13" s="252"/>
      <c r="BF13" s="252"/>
      <c r="BG13" s="252">
        <f t="shared" si="27"/>
        <v>0</v>
      </c>
      <c r="BH13" s="252"/>
      <c r="BI13" s="252">
        <f t="shared" si="28"/>
        <v>0</v>
      </c>
      <c r="BJ13" s="252">
        <f t="shared" si="29"/>
        <v>0</v>
      </c>
      <c r="BK13" s="252">
        <f t="shared" si="9"/>
        <v>0</v>
      </c>
      <c r="BM13" s="252">
        <f t="shared" si="10"/>
        <v>0</v>
      </c>
      <c r="BO13" s="252">
        <f t="shared" si="11"/>
        <v>0</v>
      </c>
    </row>
    <row r="14" spans="1:74" ht="20.100000000000001" customHeight="1">
      <c r="B14" s="11">
        <v>6</v>
      </c>
      <c r="C14" s="52" t="str">
        <f>CONCATENATE('2'!C9,'2'!Q9,'2'!D9,'2'!Q9,'2'!E9)</f>
        <v xml:space="preserve">  </v>
      </c>
      <c r="D14" s="51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12">
        <f t="shared" si="0"/>
        <v>0</v>
      </c>
      <c r="Z14" s="12">
        <f t="shared" si="1"/>
        <v>0</v>
      </c>
      <c r="AA14" s="12">
        <f t="shared" si="2"/>
        <v>0</v>
      </c>
      <c r="AB14" s="13">
        <f>ROUNDUP(((40/AA5)*Y14),0)</f>
        <v>0</v>
      </c>
      <c r="AC14" s="14"/>
      <c r="AD14" s="262"/>
      <c r="AE14" s="221"/>
      <c r="AF14" s="252">
        <f t="shared" si="12"/>
        <v>0</v>
      </c>
      <c r="AG14" s="252">
        <f t="shared" si="13"/>
        <v>0</v>
      </c>
      <c r="AH14" s="252">
        <f t="shared" si="14"/>
        <v>0</v>
      </c>
      <c r="AI14" s="252">
        <f t="shared" si="15"/>
        <v>0</v>
      </c>
      <c r="AJ14" s="252">
        <f t="shared" si="16"/>
        <v>0</v>
      </c>
      <c r="AK14" s="252">
        <f t="shared" si="17"/>
        <v>0</v>
      </c>
      <c r="AL14" s="252">
        <f t="shared" si="18"/>
        <v>0</v>
      </c>
      <c r="AM14" s="252">
        <f t="shared" si="19"/>
        <v>0</v>
      </c>
      <c r="AN14" s="252">
        <f t="shared" si="20"/>
        <v>0</v>
      </c>
      <c r="AO14" s="252">
        <f t="shared" si="21"/>
        <v>0</v>
      </c>
      <c r="AP14" s="252">
        <f t="shared" si="22"/>
        <v>0</v>
      </c>
      <c r="AQ14" s="252">
        <f t="shared" si="22"/>
        <v>0</v>
      </c>
      <c r="AR14" s="252">
        <f t="shared" si="3"/>
        <v>0</v>
      </c>
      <c r="AS14" s="252">
        <f t="shared" si="4"/>
        <v>0</v>
      </c>
      <c r="AT14" s="252">
        <f t="shared" si="5"/>
        <v>0</v>
      </c>
      <c r="AU14" s="252">
        <f t="shared" si="6"/>
        <v>0</v>
      </c>
      <c r="AV14" s="252">
        <f t="shared" si="7"/>
        <v>0</v>
      </c>
      <c r="AW14" s="252">
        <f t="shared" si="8"/>
        <v>0</v>
      </c>
      <c r="AX14" s="252"/>
      <c r="AY14" s="252">
        <f t="shared" si="23"/>
        <v>0</v>
      </c>
      <c r="AZ14" s="252">
        <f t="shared" si="24"/>
        <v>0</v>
      </c>
      <c r="BA14" s="252"/>
      <c r="BB14" s="252">
        <f t="shared" si="25"/>
        <v>0</v>
      </c>
      <c r="BC14" s="252"/>
      <c r="BD14" s="252">
        <f t="shared" si="26"/>
        <v>0</v>
      </c>
      <c r="BE14" s="252"/>
      <c r="BF14" s="252"/>
      <c r="BG14" s="252">
        <f t="shared" si="27"/>
        <v>0</v>
      </c>
      <c r="BH14" s="252"/>
      <c r="BI14" s="252">
        <f t="shared" si="28"/>
        <v>0</v>
      </c>
      <c r="BJ14" s="252">
        <f t="shared" si="29"/>
        <v>0</v>
      </c>
      <c r="BK14" s="252">
        <f t="shared" si="9"/>
        <v>0</v>
      </c>
      <c r="BM14" s="252">
        <f t="shared" si="10"/>
        <v>0</v>
      </c>
      <c r="BO14" s="252">
        <f t="shared" si="11"/>
        <v>0</v>
      </c>
    </row>
    <row r="15" spans="1:74" ht="20.100000000000001" customHeight="1">
      <c r="B15" s="11">
        <v>7</v>
      </c>
      <c r="C15" s="52" t="str">
        <f>CONCATENATE('2'!C10,'2'!Q10,'2'!D10,'2'!Q10,'2'!E10)</f>
        <v xml:space="preserve">  </v>
      </c>
      <c r="D15" s="51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12">
        <f t="shared" si="0"/>
        <v>0</v>
      </c>
      <c r="Z15" s="12">
        <f t="shared" si="1"/>
        <v>0</v>
      </c>
      <c r="AA15" s="12">
        <f t="shared" si="2"/>
        <v>0</v>
      </c>
      <c r="AB15" s="13">
        <f>ROUNDUP(((40/AA5)*Y15),0)</f>
        <v>0</v>
      </c>
      <c r="AC15" s="14"/>
      <c r="AD15" s="262"/>
      <c r="AE15" s="221"/>
      <c r="AF15" s="252">
        <f t="shared" si="12"/>
        <v>0</v>
      </c>
      <c r="AG15" s="252">
        <f t="shared" si="13"/>
        <v>0</v>
      </c>
      <c r="AH15" s="252">
        <f t="shared" si="14"/>
        <v>0</v>
      </c>
      <c r="AI15" s="252">
        <f t="shared" si="15"/>
        <v>0</v>
      </c>
      <c r="AJ15" s="252">
        <f t="shared" si="16"/>
        <v>0</v>
      </c>
      <c r="AK15" s="252">
        <f t="shared" si="17"/>
        <v>0</v>
      </c>
      <c r="AL15" s="252">
        <f t="shared" si="18"/>
        <v>0</v>
      </c>
      <c r="AM15" s="252">
        <f t="shared" si="19"/>
        <v>0</v>
      </c>
      <c r="AN15" s="252">
        <f t="shared" si="20"/>
        <v>0</v>
      </c>
      <c r="AO15" s="252">
        <f t="shared" si="21"/>
        <v>0</v>
      </c>
      <c r="AP15" s="252">
        <f t="shared" si="22"/>
        <v>0</v>
      </c>
      <c r="AQ15" s="252">
        <f t="shared" si="22"/>
        <v>0</v>
      </c>
      <c r="AR15" s="252">
        <f t="shared" si="3"/>
        <v>0</v>
      </c>
      <c r="AS15" s="252">
        <f t="shared" si="4"/>
        <v>0</v>
      </c>
      <c r="AT15" s="252">
        <f t="shared" si="5"/>
        <v>0</v>
      </c>
      <c r="AU15" s="252">
        <f t="shared" si="6"/>
        <v>0</v>
      </c>
      <c r="AV15" s="252">
        <f t="shared" si="7"/>
        <v>0</v>
      </c>
      <c r="AW15" s="252">
        <f t="shared" si="8"/>
        <v>0</v>
      </c>
      <c r="AX15" s="252"/>
      <c r="AY15" s="252">
        <f t="shared" si="23"/>
        <v>0</v>
      </c>
      <c r="AZ15" s="252">
        <f t="shared" si="24"/>
        <v>0</v>
      </c>
      <c r="BA15" s="252"/>
      <c r="BB15" s="252">
        <f t="shared" si="25"/>
        <v>0</v>
      </c>
      <c r="BC15" s="252"/>
      <c r="BD15" s="252">
        <f t="shared" si="26"/>
        <v>0</v>
      </c>
      <c r="BE15" s="252"/>
      <c r="BF15" s="252"/>
      <c r="BG15" s="252">
        <f t="shared" si="27"/>
        <v>0</v>
      </c>
      <c r="BH15" s="252"/>
      <c r="BI15" s="252">
        <f t="shared" si="28"/>
        <v>0</v>
      </c>
      <c r="BJ15" s="252">
        <f t="shared" si="29"/>
        <v>0</v>
      </c>
      <c r="BK15" s="252">
        <f t="shared" si="9"/>
        <v>0</v>
      </c>
      <c r="BM15" s="252">
        <f t="shared" si="10"/>
        <v>0</v>
      </c>
      <c r="BO15" s="252">
        <f t="shared" si="11"/>
        <v>0</v>
      </c>
    </row>
    <row r="16" spans="1:74" ht="20.100000000000001" customHeight="1">
      <c r="B16" s="11">
        <v>8</v>
      </c>
      <c r="C16" s="52" t="str">
        <f>CONCATENATE('2'!C11,'2'!Q11,'2'!D11,'2'!Q11,'2'!E11)</f>
        <v xml:space="preserve">  </v>
      </c>
      <c r="D16" s="51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12">
        <f t="shared" si="0"/>
        <v>0</v>
      </c>
      <c r="Z16" s="12">
        <f t="shared" si="1"/>
        <v>0</v>
      </c>
      <c r="AA16" s="12">
        <f t="shared" si="2"/>
        <v>0</v>
      </c>
      <c r="AB16" s="13">
        <f>ROUNDUP(((40/AA5)*Y16),0)</f>
        <v>0</v>
      </c>
      <c r="AC16" s="14"/>
      <c r="AD16" s="262"/>
      <c r="AE16" s="221"/>
      <c r="AF16" s="252">
        <f t="shared" si="12"/>
        <v>0</v>
      </c>
      <c r="AG16" s="252">
        <f t="shared" si="13"/>
        <v>0</v>
      </c>
      <c r="AH16" s="252">
        <f t="shared" si="14"/>
        <v>0</v>
      </c>
      <c r="AI16" s="252">
        <f t="shared" si="15"/>
        <v>0</v>
      </c>
      <c r="AJ16" s="252">
        <f t="shared" si="16"/>
        <v>0</v>
      </c>
      <c r="AK16" s="252">
        <f t="shared" si="17"/>
        <v>0</v>
      </c>
      <c r="AL16" s="252">
        <f t="shared" si="18"/>
        <v>0</v>
      </c>
      <c r="AM16" s="252">
        <f t="shared" si="19"/>
        <v>0</v>
      </c>
      <c r="AN16" s="252">
        <f t="shared" si="20"/>
        <v>0</v>
      </c>
      <c r="AO16" s="252">
        <f t="shared" si="21"/>
        <v>0</v>
      </c>
      <c r="AP16" s="252">
        <f t="shared" si="22"/>
        <v>0</v>
      </c>
      <c r="AQ16" s="252">
        <f t="shared" si="22"/>
        <v>0</v>
      </c>
      <c r="AR16" s="252">
        <f t="shared" si="3"/>
        <v>0</v>
      </c>
      <c r="AS16" s="252">
        <f t="shared" si="4"/>
        <v>0</v>
      </c>
      <c r="AT16" s="252">
        <f t="shared" si="5"/>
        <v>0</v>
      </c>
      <c r="AU16" s="252">
        <f t="shared" si="6"/>
        <v>0</v>
      </c>
      <c r="AV16" s="252">
        <f t="shared" si="7"/>
        <v>0</v>
      </c>
      <c r="AW16" s="252">
        <f t="shared" si="8"/>
        <v>0</v>
      </c>
      <c r="AX16" s="252"/>
      <c r="AY16" s="252">
        <f t="shared" si="23"/>
        <v>0</v>
      </c>
      <c r="AZ16" s="252">
        <f t="shared" si="24"/>
        <v>0</v>
      </c>
      <c r="BA16" s="252"/>
      <c r="BB16" s="252">
        <f t="shared" si="25"/>
        <v>0</v>
      </c>
      <c r="BC16" s="252"/>
      <c r="BD16" s="252">
        <f t="shared" si="26"/>
        <v>0</v>
      </c>
      <c r="BE16" s="252"/>
      <c r="BF16" s="252"/>
      <c r="BG16" s="252">
        <f t="shared" si="27"/>
        <v>0</v>
      </c>
      <c r="BH16" s="252"/>
      <c r="BI16" s="252">
        <f t="shared" si="28"/>
        <v>0</v>
      </c>
      <c r="BJ16" s="252">
        <f t="shared" si="29"/>
        <v>0</v>
      </c>
      <c r="BK16" s="252">
        <f t="shared" si="9"/>
        <v>0</v>
      </c>
      <c r="BM16" s="252">
        <f t="shared" si="10"/>
        <v>0</v>
      </c>
      <c r="BO16" s="252">
        <f t="shared" si="11"/>
        <v>0</v>
      </c>
    </row>
    <row r="17" spans="2:67" ht="20.100000000000001" customHeight="1">
      <c r="B17" s="11">
        <v>9</v>
      </c>
      <c r="C17" s="52" t="str">
        <f>CONCATENATE('2'!C12,'2'!Q12,'2'!D12,'2'!Q12,'2'!E12)</f>
        <v xml:space="preserve">  </v>
      </c>
      <c r="D17" s="51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12">
        <f t="shared" si="0"/>
        <v>0</v>
      </c>
      <c r="Z17" s="12">
        <f t="shared" si="1"/>
        <v>0</v>
      </c>
      <c r="AA17" s="12">
        <f t="shared" si="2"/>
        <v>0</v>
      </c>
      <c r="AB17" s="13">
        <f>ROUNDUP(((40/AA5)*Y17),0)</f>
        <v>0</v>
      </c>
      <c r="AC17" s="14"/>
      <c r="AD17" s="262"/>
      <c r="AE17" s="221"/>
      <c r="AF17" s="252">
        <f t="shared" si="12"/>
        <v>0</v>
      </c>
      <c r="AG17" s="252">
        <f t="shared" si="13"/>
        <v>0</v>
      </c>
      <c r="AH17" s="252">
        <f t="shared" si="14"/>
        <v>0</v>
      </c>
      <c r="AI17" s="252">
        <f t="shared" si="15"/>
        <v>0</v>
      </c>
      <c r="AJ17" s="252">
        <f t="shared" si="16"/>
        <v>0</v>
      </c>
      <c r="AK17" s="252">
        <f t="shared" si="17"/>
        <v>0</v>
      </c>
      <c r="AL17" s="252">
        <f t="shared" si="18"/>
        <v>0</v>
      </c>
      <c r="AM17" s="252">
        <f t="shared" si="19"/>
        <v>0</v>
      </c>
      <c r="AN17" s="252">
        <f t="shared" si="20"/>
        <v>0</v>
      </c>
      <c r="AO17" s="252">
        <f t="shared" si="21"/>
        <v>0</v>
      </c>
      <c r="AP17" s="252">
        <f t="shared" si="22"/>
        <v>0</v>
      </c>
      <c r="AQ17" s="252">
        <f t="shared" si="22"/>
        <v>0</v>
      </c>
      <c r="AR17" s="252">
        <f t="shared" si="3"/>
        <v>0</v>
      </c>
      <c r="AS17" s="252">
        <f t="shared" si="4"/>
        <v>0</v>
      </c>
      <c r="AT17" s="252">
        <f t="shared" si="5"/>
        <v>0</v>
      </c>
      <c r="AU17" s="252">
        <f t="shared" si="6"/>
        <v>0</v>
      </c>
      <c r="AV17" s="252">
        <f t="shared" si="7"/>
        <v>0</v>
      </c>
      <c r="AW17" s="252">
        <f t="shared" si="8"/>
        <v>0</v>
      </c>
      <c r="AX17" s="252"/>
      <c r="AY17" s="252">
        <f t="shared" si="23"/>
        <v>0</v>
      </c>
      <c r="AZ17" s="252">
        <f t="shared" si="24"/>
        <v>0</v>
      </c>
      <c r="BA17" s="252"/>
      <c r="BB17" s="252">
        <f t="shared" si="25"/>
        <v>0</v>
      </c>
      <c r="BC17" s="252"/>
      <c r="BD17" s="252">
        <f t="shared" si="26"/>
        <v>0</v>
      </c>
      <c r="BE17" s="252"/>
      <c r="BF17" s="252"/>
      <c r="BG17" s="252">
        <f t="shared" si="27"/>
        <v>0</v>
      </c>
      <c r="BH17" s="252"/>
      <c r="BI17" s="252">
        <f t="shared" si="28"/>
        <v>0</v>
      </c>
      <c r="BJ17" s="252">
        <f t="shared" si="29"/>
        <v>0</v>
      </c>
      <c r="BK17" s="252">
        <f t="shared" si="9"/>
        <v>0</v>
      </c>
      <c r="BM17" s="252">
        <f t="shared" si="10"/>
        <v>0</v>
      </c>
      <c r="BO17" s="252">
        <f t="shared" si="11"/>
        <v>0</v>
      </c>
    </row>
    <row r="18" spans="2:67" ht="20.100000000000001" customHeight="1">
      <c r="B18" s="11">
        <v>10</v>
      </c>
      <c r="C18" s="52" t="str">
        <f>CONCATENATE('2'!C13,'2'!Q13,'2'!D13,'2'!Q13,'2'!E13)</f>
        <v xml:space="preserve">  </v>
      </c>
      <c r="D18" s="51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12">
        <f t="shared" si="0"/>
        <v>0</v>
      </c>
      <c r="Z18" s="12">
        <f t="shared" si="1"/>
        <v>0</v>
      </c>
      <c r="AA18" s="12">
        <f t="shared" si="2"/>
        <v>0</v>
      </c>
      <c r="AB18" s="13">
        <f>ROUNDUP(((40/AA5)*Y18),0)</f>
        <v>0</v>
      </c>
      <c r="AC18" s="14"/>
      <c r="AD18" s="262"/>
      <c r="AE18" s="221"/>
      <c r="AF18" s="252">
        <f t="shared" si="12"/>
        <v>0</v>
      </c>
      <c r="AG18" s="252">
        <f t="shared" si="13"/>
        <v>0</v>
      </c>
      <c r="AH18" s="252">
        <f t="shared" si="14"/>
        <v>0</v>
      </c>
      <c r="AI18" s="252">
        <f t="shared" si="15"/>
        <v>0</v>
      </c>
      <c r="AJ18" s="252">
        <f t="shared" si="16"/>
        <v>0</v>
      </c>
      <c r="AK18" s="252">
        <f t="shared" si="17"/>
        <v>0</v>
      </c>
      <c r="AL18" s="252">
        <f t="shared" si="18"/>
        <v>0</v>
      </c>
      <c r="AM18" s="252">
        <f t="shared" si="19"/>
        <v>0</v>
      </c>
      <c r="AN18" s="252">
        <f t="shared" si="20"/>
        <v>0</v>
      </c>
      <c r="AO18" s="252">
        <f t="shared" si="21"/>
        <v>0</v>
      </c>
      <c r="AP18" s="252">
        <f t="shared" si="22"/>
        <v>0</v>
      </c>
      <c r="AQ18" s="252">
        <f t="shared" si="22"/>
        <v>0</v>
      </c>
      <c r="AR18" s="252">
        <f t="shared" si="3"/>
        <v>0</v>
      </c>
      <c r="AS18" s="252">
        <f t="shared" si="4"/>
        <v>0</v>
      </c>
      <c r="AT18" s="252">
        <f t="shared" si="5"/>
        <v>0</v>
      </c>
      <c r="AU18" s="252">
        <f t="shared" si="6"/>
        <v>0</v>
      </c>
      <c r="AV18" s="252">
        <f t="shared" si="7"/>
        <v>0</v>
      </c>
      <c r="AW18" s="252">
        <f t="shared" si="8"/>
        <v>0</v>
      </c>
      <c r="AX18" s="252"/>
      <c r="AY18" s="252">
        <f t="shared" si="23"/>
        <v>0</v>
      </c>
      <c r="AZ18" s="252">
        <f t="shared" si="24"/>
        <v>0</v>
      </c>
      <c r="BA18" s="252"/>
      <c r="BB18" s="252">
        <f t="shared" si="25"/>
        <v>0</v>
      </c>
      <c r="BC18" s="252"/>
      <c r="BD18" s="252">
        <f t="shared" si="26"/>
        <v>0</v>
      </c>
      <c r="BE18" s="252"/>
      <c r="BF18" s="252"/>
      <c r="BG18" s="252">
        <f t="shared" si="27"/>
        <v>0</v>
      </c>
      <c r="BH18" s="252"/>
      <c r="BI18" s="252">
        <f t="shared" si="28"/>
        <v>0</v>
      </c>
      <c r="BJ18" s="252">
        <f t="shared" si="29"/>
        <v>0</v>
      </c>
      <c r="BK18" s="252">
        <f t="shared" si="9"/>
        <v>0</v>
      </c>
      <c r="BM18" s="252">
        <f t="shared" si="10"/>
        <v>0</v>
      </c>
      <c r="BO18" s="252">
        <f t="shared" si="11"/>
        <v>0</v>
      </c>
    </row>
    <row r="19" spans="2:67" ht="20.100000000000001" customHeight="1">
      <c r="B19" s="11">
        <v>11</v>
      </c>
      <c r="C19" s="52" t="str">
        <f>CONCATENATE('2'!C14,'2'!Q14,'2'!D14,'2'!Q14,'2'!E14)</f>
        <v xml:space="preserve">  </v>
      </c>
      <c r="D19" s="51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12">
        <f t="shared" si="0"/>
        <v>0</v>
      </c>
      <c r="Z19" s="12">
        <f t="shared" si="1"/>
        <v>0</v>
      </c>
      <c r="AA19" s="12">
        <f t="shared" si="2"/>
        <v>0</v>
      </c>
      <c r="AB19" s="13">
        <f>ROUNDUP(((40/AA5)*Y19),0)</f>
        <v>0</v>
      </c>
      <c r="AC19" s="14"/>
      <c r="AD19" s="262"/>
      <c r="AE19" s="221"/>
      <c r="AF19" s="252">
        <f t="shared" si="12"/>
        <v>0</v>
      </c>
      <c r="AG19" s="252">
        <f t="shared" si="13"/>
        <v>0</v>
      </c>
      <c r="AH19" s="252">
        <f t="shared" si="14"/>
        <v>0</v>
      </c>
      <c r="AI19" s="252">
        <f t="shared" si="15"/>
        <v>0</v>
      </c>
      <c r="AJ19" s="252">
        <f t="shared" si="16"/>
        <v>0</v>
      </c>
      <c r="AK19" s="252">
        <f t="shared" si="17"/>
        <v>0</v>
      </c>
      <c r="AL19" s="252">
        <f t="shared" si="18"/>
        <v>0</v>
      </c>
      <c r="AM19" s="252">
        <f t="shared" si="19"/>
        <v>0</v>
      </c>
      <c r="AN19" s="252">
        <f t="shared" si="20"/>
        <v>0</v>
      </c>
      <c r="AO19" s="252">
        <f t="shared" si="21"/>
        <v>0</v>
      </c>
      <c r="AP19" s="252">
        <f t="shared" si="22"/>
        <v>0</v>
      </c>
      <c r="AQ19" s="252">
        <f t="shared" si="22"/>
        <v>0</v>
      </c>
      <c r="AR19" s="252">
        <f t="shared" si="3"/>
        <v>0</v>
      </c>
      <c r="AS19" s="252">
        <f t="shared" si="4"/>
        <v>0</v>
      </c>
      <c r="AT19" s="252">
        <f t="shared" si="5"/>
        <v>0</v>
      </c>
      <c r="AU19" s="252">
        <f t="shared" si="6"/>
        <v>0</v>
      </c>
      <c r="AV19" s="252">
        <f t="shared" si="7"/>
        <v>0</v>
      </c>
      <c r="AW19" s="252">
        <f t="shared" si="8"/>
        <v>0</v>
      </c>
      <c r="AX19" s="252"/>
      <c r="AY19" s="252">
        <f t="shared" si="23"/>
        <v>0</v>
      </c>
      <c r="AZ19" s="252">
        <f t="shared" si="24"/>
        <v>0</v>
      </c>
      <c r="BA19" s="252"/>
      <c r="BB19" s="252">
        <f t="shared" si="25"/>
        <v>0</v>
      </c>
      <c r="BC19" s="252"/>
      <c r="BD19" s="252">
        <f t="shared" si="26"/>
        <v>0</v>
      </c>
      <c r="BE19" s="252"/>
      <c r="BF19" s="252"/>
      <c r="BG19" s="252">
        <f t="shared" si="27"/>
        <v>0</v>
      </c>
      <c r="BH19" s="252"/>
      <c r="BI19" s="252">
        <f t="shared" si="28"/>
        <v>0</v>
      </c>
      <c r="BJ19" s="252">
        <f t="shared" si="29"/>
        <v>0</v>
      </c>
      <c r="BK19" s="252">
        <f t="shared" si="9"/>
        <v>0</v>
      </c>
      <c r="BM19" s="252">
        <f t="shared" si="10"/>
        <v>0</v>
      </c>
      <c r="BO19" s="252">
        <f t="shared" si="11"/>
        <v>0</v>
      </c>
    </row>
    <row r="20" spans="2:67" ht="20.100000000000001" customHeight="1">
      <c r="B20" s="11">
        <v>12</v>
      </c>
      <c r="C20" s="52" t="str">
        <f>CONCATENATE('2'!C15,'2'!Q15,'2'!D15,'2'!Q15,'2'!E15)</f>
        <v xml:space="preserve">  </v>
      </c>
      <c r="D20" s="51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12">
        <f t="shared" si="0"/>
        <v>0</v>
      </c>
      <c r="Z20" s="12">
        <f t="shared" si="1"/>
        <v>0</v>
      </c>
      <c r="AA20" s="12">
        <f t="shared" si="2"/>
        <v>0</v>
      </c>
      <c r="AB20" s="13">
        <f>ROUNDUP(((40/AA5)*Y20),0)</f>
        <v>0</v>
      </c>
      <c r="AC20" s="14"/>
      <c r="AD20" s="262"/>
      <c r="AE20" s="221"/>
      <c r="AF20" s="252">
        <f t="shared" si="12"/>
        <v>0</v>
      </c>
      <c r="AG20" s="252">
        <f t="shared" si="13"/>
        <v>0</v>
      </c>
      <c r="AH20" s="252">
        <f t="shared" si="14"/>
        <v>0</v>
      </c>
      <c r="AI20" s="252">
        <f t="shared" si="15"/>
        <v>0</v>
      </c>
      <c r="AJ20" s="252">
        <f t="shared" si="16"/>
        <v>0</v>
      </c>
      <c r="AK20" s="252">
        <f t="shared" si="17"/>
        <v>0</v>
      </c>
      <c r="AL20" s="252">
        <f t="shared" si="18"/>
        <v>0</v>
      </c>
      <c r="AM20" s="252">
        <f t="shared" si="19"/>
        <v>0</v>
      </c>
      <c r="AN20" s="252">
        <f t="shared" si="20"/>
        <v>0</v>
      </c>
      <c r="AO20" s="252">
        <f t="shared" si="21"/>
        <v>0</v>
      </c>
      <c r="AP20" s="252">
        <f t="shared" si="22"/>
        <v>0</v>
      </c>
      <c r="AQ20" s="252">
        <f t="shared" si="22"/>
        <v>0</v>
      </c>
      <c r="AR20" s="252">
        <f t="shared" si="3"/>
        <v>0</v>
      </c>
      <c r="AS20" s="252">
        <f t="shared" si="4"/>
        <v>0</v>
      </c>
      <c r="AT20" s="252">
        <f t="shared" si="5"/>
        <v>0</v>
      </c>
      <c r="AU20" s="252">
        <f t="shared" si="6"/>
        <v>0</v>
      </c>
      <c r="AV20" s="252">
        <f t="shared" si="7"/>
        <v>0</v>
      </c>
      <c r="AW20" s="252">
        <f t="shared" si="8"/>
        <v>0</v>
      </c>
      <c r="AX20" s="252"/>
      <c r="AY20" s="252">
        <f t="shared" si="23"/>
        <v>0</v>
      </c>
      <c r="AZ20" s="252">
        <f t="shared" si="24"/>
        <v>0</v>
      </c>
      <c r="BA20" s="252"/>
      <c r="BB20" s="252">
        <f t="shared" si="25"/>
        <v>0</v>
      </c>
      <c r="BC20" s="252"/>
      <c r="BD20" s="252">
        <f t="shared" si="26"/>
        <v>0</v>
      </c>
      <c r="BE20" s="252"/>
      <c r="BF20" s="252"/>
      <c r="BG20" s="252">
        <f t="shared" si="27"/>
        <v>0</v>
      </c>
      <c r="BH20" s="252"/>
      <c r="BI20" s="252">
        <f t="shared" si="28"/>
        <v>0</v>
      </c>
      <c r="BJ20" s="252">
        <f t="shared" si="29"/>
        <v>0</v>
      </c>
      <c r="BK20" s="252">
        <f t="shared" si="9"/>
        <v>0</v>
      </c>
      <c r="BM20" s="252">
        <f t="shared" si="10"/>
        <v>0</v>
      </c>
      <c r="BO20" s="252">
        <f t="shared" si="11"/>
        <v>0</v>
      </c>
    </row>
    <row r="21" spans="2:67" ht="20.100000000000001" customHeight="1">
      <c r="B21" s="11">
        <v>13</v>
      </c>
      <c r="C21" s="52" t="str">
        <f>CONCATENATE('2'!C16,'2'!Q16,'2'!D16,'2'!Q16,'2'!E16)</f>
        <v xml:space="preserve">  </v>
      </c>
      <c r="D21" s="51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12">
        <f t="shared" si="0"/>
        <v>0</v>
      </c>
      <c r="Z21" s="12">
        <f t="shared" si="1"/>
        <v>0</v>
      </c>
      <c r="AA21" s="12">
        <f t="shared" si="2"/>
        <v>0</v>
      </c>
      <c r="AB21" s="13">
        <f>ROUNDUP(((40/AA5)*Y21),0)</f>
        <v>0</v>
      </c>
      <c r="AC21" s="14"/>
      <c r="AD21" s="262"/>
      <c r="AE21" s="221"/>
      <c r="AF21" s="252">
        <f t="shared" si="12"/>
        <v>0</v>
      </c>
      <c r="AG21" s="252">
        <f t="shared" si="13"/>
        <v>0</v>
      </c>
      <c r="AH21" s="252">
        <f t="shared" si="14"/>
        <v>0</v>
      </c>
      <c r="AI21" s="252">
        <f t="shared" si="15"/>
        <v>0</v>
      </c>
      <c r="AJ21" s="252">
        <f t="shared" si="16"/>
        <v>0</v>
      </c>
      <c r="AK21" s="252">
        <f t="shared" si="17"/>
        <v>0</v>
      </c>
      <c r="AL21" s="252">
        <f t="shared" si="18"/>
        <v>0</v>
      </c>
      <c r="AM21" s="252">
        <f t="shared" si="19"/>
        <v>0</v>
      </c>
      <c r="AN21" s="252">
        <f t="shared" si="20"/>
        <v>0</v>
      </c>
      <c r="AO21" s="252">
        <f t="shared" si="21"/>
        <v>0</v>
      </c>
      <c r="AP21" s="252">
        <f t="shared" si="22"/>
        <v>0</v>
      </c>
      <c r="AQ21" s="252">
        <f t="shared" si="22"/>
        <v>0</v>
      </c>
      <c r="AR21" s="252">
        <f t="shared" si="3"/>
        <v>0</v>
      </c>
      <c r="AS21" s="252">
        <f t="shared" si="4"/>
        <v>0</v>
      </c>
      <c r="AT21" s="252">
        <f t="shared" si="5"/>
        <v>0</v>
      </c>
      <c r="AU21" s="252">
        <f t="shared" si="6"/>
        <v>0</v>
      </c>
      <c r="AV21" s="252">
        <f t="shared" si="7"/>
        <v>0</v>
      </c>
      <c r="AW21" s="252">
        <f t="shared" si="8"/>
        <v>0</v>
      </c>
      <c r="AX21" s="252"/>
      <c r="AY21" s="252">
        <f t="shared" si="23"/>
        <v>0</v>
      </c>
      <c r="AZ21" s="252">
        <f t="shared" si="24"/>
        <v>0</v>
      </c>
      <c r="BA21" s="252"/>
      <c r="BB21" s="252">
        <f t="shared" si="25"/>
        <v>0</v>
      </c>
      <c r="BC21" s="252"/>
      <c r="BD21" s="252">
        <f t="shared" si="26"/>
        <v>0</v>
      </c>
      <c r="BE21" s="252"/>
      <c r="BF21" s="252"/>
      <c r="BG21" s="252">
        <f t="shared" si="27"/>
        <v>0</v>
      </c>
      <c r="BH21" s="252"/>
      <c r="BI21" s="252">
        <f t="shared" si="28"/>
        <v>0</v>
      </c>
      <c r="BJ21" s="252">
        <f t="shared" si="29"/>
        <v>0</v>
      </c>
      <c r="BK21" s="252">
        <f t="shared" si="9"/>
        <v>0</v>
      </c>
      <c r="BM21" s="252">
        <f t="shared" si="10"/>
        <v>0</v>
      </c>
      <c r="BO21" s="252">
        <f t="shared" si="11"/>
        <v>0</v>
      </c>
    </row>
    <row r="22" spans="2:67" ht="20.100000000000001" customHeight="1">
      <c r="B22" s="11">
        <v>14</v>
      </c>
      <c r="C22" s="52" t="str">
        <f>CONCATENATE('2'!C17,'2'!Q17,'2'!D17,'2'!Q17,'2'!E17)</f>
        <v xml:space="preserve">  </v>
      </c>
      <c r="D22" s="51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12">
        <f t="shared" si="0"/>
        <v>0</v>
      </c>
      <c r="Z22" s="12">
        <f t="shared" si="1"/>
        <v>0</v>
      </c>
      <c r="AA22" s="12">
        <f t="shared" si="2"/>
        <v>0</v>
      </c>
      <c r="AB22" s="13">
        <f>ROUNDUP(((40/AA5)*Y22),0)</f>
        <v>0</v>
      </c>
      <c r="AC22" s="14"/>
      <c r="AD22" s="262"/>
      <c r="AE22" s="221"/>
      <c r="AF22" s="252">
        <f t="shared" si="12"/>
        <v>0</v>
      </c>
      <c r="AG22" s="252">
        <f t="shared" si="13"/>
        <v>0</v>
      </c>
      <c r="AH22" s="252">
        <f t="shared" si="14"/>
        <v>0</v>
      </c>
      <c r="AI22" s="252">
        <f t="shared" si="15"/>
        <v>0</v>
      </c>
      <c r="AJ22" s="252">
        <f t="shared" si="16"/>
        <v>0</v>
      </c>
      <c r="AK22" s="252">
        <f t="shared" si="17"/>
        <v>0</v>
      </c>
      <c r="AL22" s="252">
        <f t="shared" si="18"/>
        <v>0</v>
      </c>
      <c r="AM22" s="252">
        <f t="shared" si="19"/>
        <v>0</v>
      </c>
      <c r="AN22" s="252">
        <f t="shared" si="20"/>
        <v>0</v>
      </c>
      <c r="AO22" s="252">
        <f t="shared" si="21"/>
        <v>0</v>
      </c>
      <c r="AP22" s="252">
        <f t="shared" si="22"/>
        <v>0</v>
      </c>
      <c r="AQ22" s="252">
        <f t="shared" si="22"/>
        <v>0</v>
      </c>
      <c r="AR22" s="252">
        <f t="shared" si="3"/>
        <v>0</v>
      </c>
      <c r="AS22" s="252">
        <f t="shared" si="4"/>
        <v>0</v>
      </c>
      <c r="AT22" s="252">
        <f t="shared" si="5"/>
        <v>0</v>
      </c>
      <c r="AU22" s="252">
        <f t="shared" si="6"/>
        <v>0</v>
      </c>
      <c r="AV22" s="252">
        <f t="shared" si="7"/>
        <v>0</v>
      </c>
      <c r="AW22" s="252">
        <f t="shared" si="8"/>
        <v>0</v>
      </c>
      <c r="AX22" s="252"/>
      <c r="AY22" s="252">
        <f t="shared" si="23"/>
        <v>0</v>
      </c>
      <c r="AZ22" s="252">
        <f t="shared" si="24"/>
        <v>0</v>
      </c>
      <c r="BA22" s="252"/>
      <c r="BB22" s="252">
        <f t="shared" si="25"/>
        <v>0</v>
      </c>
      <c r="BC22" s="252"/>
      <c r="BD22" s="252">
        <f t="shared" si="26"/>
        <v>0</v>
      </c>
      <c r="BE22" s="252"/>
      <c r="BF22" s="252"/>
      <c r="BG22" s="252">
        <f t="shared" si="27"/>
        <v>0</v>
      </c>
      <c r="BH22" s="252"/>
      <c r="BI22" s="252">
        <f t="shared" si="28"/>
        <v>0</v>
      </c>
      <c r="BJ22" s="252">
        <f t="shared" si="29"/>
        <v>0</v>
      </c>
      <c r="BK22" s="252">
        <f t="shared" si="9"/>
        <v>0</v>
      </c>
      <c r="BM22" s="252">
        <f t="shared" si="10"/>
        <v>0</v>
      </c>
      <c r="BO22" s="252">
        <f t="shared" si="11"/>
        <v>0</v>
      </c>
    </row>
    <row r="23" spans="2:67" ht="20.100000000000001" customHeight="1">
      <c r="B23" s="11">
        <v>15</v>
      </c>
      <c r="C23" s="52" t="str">
        <f>CONCATENATE('2'!C18,'2'!Q18,'2'!D18,'2'!Q18,'2'!E18)</f>
        <v xml:space="preserve">  </v>
      </c>
      <c r="D23" s="51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12">
        <f t="shared" si="0"/>
        <v>0</v>
      </c>
      <c r="Z23" s="12">
        <f t="shared" si="1"/>
        <v>0</v>
      </c>
      <c r="AA23" s="12">
        <f t="shared" si="2"/>
        <v>0</v>
      </c>
      <c r="AB23" s="13">
        <f>ROUNDUP(((40/AA5)*Y23),0)</f>
        <v>0</v>
      </c>
      <c r="AC23" s="14"/>
      <c r="AD23" s="262"/>
      <c r="AE23" s="221"/>
      <c r="AF23" s="252">
        <f t="shared" si="12"/>
        <v>0</v>
      </c>
      <c r="AG23" s="252">
        <f t="shared" si="13"/>
        <v>0</v>
      </c>
      <c r="AH23" s="252">
        <f t="shared" si="14"/>
        <v>0</v>
      </c>
      <c r="AI23" s="252">
        <f t="shared" si="15"/>
        <v>0</v>
      </c>
      <c r="AJ23" s="252">
        <f t="shared" si="16"/>
        <v>0</v>
      </c>
      <c r="AK23" s="252">
        <f t="shared" si="17"/>
        <v>0</v>
      </c>
      <c r="AL23" s="252">
        <f t="shared" si="18"/>
        <v>0</v>
      </c>
      <c r="AM23" s="252">
        <f t="shared" si="19"/>
        <v>0</v>
      </c>
      <c r="AN23" s="252">
        <f t="shared" si="20"/>
        <v>0</v>
      </c>
      <c r="AO23" s="252">
        <f t="shared" si="21"/>
        <v>0</v>
      </c>
      <c r="AP23" s="252">
        <f t="shared" si="22"/>
        <v>0</v>
      </c>
      <c r="AQ23" s="252">
        <f t="shared" si="22"/>
        <v>0</v>
      </c>
      <c r="AR23" s="252">
        <f t="shared" si="3"/>
        <v>0</v>
      </c>
      <c r="AS23" s="252">
        <f t="shared" si="4"/>
        <v>0</v>
      </c>
      <c r="AT23" s="252">
        <f t="shared" si="5"/>
        <v>0</v>
      </c>
      <c r="AU23" s="252">
        <f t="shared" si="6"/>
        <v>0</v>
      </c>
      <c r="AV23" s="252">
        <f t="shared" si="7"/>
        <v>0</v>
      </c>
      <c r="AW23" s="252">
        <f t="shared" si="8"/>
        <v>0</v>
      </c>
      <c r="AX23" s="252"/>
      <c r="AY23" s="252">
        <f t="shared" si="23"/>
        <v>0</v>
      </c>
      <c r="AZ23" s="252">
        <f t="shared" si="24"/>
        <v>0</v>
      </c>
      <c r="BA23" s="252"/>
      <c r="BB23" s="252">
        <f t="shared" si="25"/>
        <v>0</v>
      </c>
      <c r="BC23" s="252"/>
      <c r="BD23" s="252">
        <f t="shared" si="26"/>
        <v>0</v>
      </c>
      <c r="BE23" s="252"/>
      <c r="BF23" s="252"/>
      <c r="BG23" s="252">
        <f t="shared" si="27"/>
        <v>0</v>
      </c>
      <c r="BH23" s="252"/>
      <c r="BI23" s="252">
        <f t="shared" si="28"/>
        <v>0</v>
      </c>
      <c r="BJ23" s="252">
        <f t="shared" si="29"/>
        <v>0</v>
      </c>
      <c r="BK23" s="252">
        <f t="shared" si="9"/>
        <v>0</v>
      </c>
      <c r="BM23" s="252">
        <f t="shared" si="10"/>
        <v>0</v>
      </c>
      <c r="BO23" s="252">
        <f t="shared" si="11"/>
        <v>0</v>
      </c>
    </row>
    <row r="24" spans="2:67" ht="20.100000000000001" customHeight="1">
      <c r="B24" s="11">
        <v>16</v>
      </c>
      <c r="C24" s="52" t="str">
        <f>CONCATENATE('2'!C19,'2'!Q19,'2'!D19,'2'!Q19,'2'!E19)</f>
        <v xml:space="preserve">  </v>
      </c>
      <c r="D24" s="51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12">
        <f t="shared" si="0"/>
        <v>0</v>
      </c>
      <c r="Z24" s="12">
        <f t="shared" si="1"/>
        <v>0</v>
      </c>
      <c r="AA24" s="12">
        <f t="shared" si="2"/>
        <v>0</v>
      </c>
      <c r="AB24" s="13">
        <f>ROUNDUP(((40/AA5)*Y24),0)</f>
        <v>0</v>
      </c>
      <c r="AC24" s="14"/>
      <c r="AD24" s="262"/>
      <c r="AE24" s="221"/>
      <c r="AF24" s="252">
        <f t="shared" si="12"/>
        <v>0</v>
      </c>
      <c r="AG24" s="252">
        <f t="shared" si="13"/>
        <v>0</v>
      </c>
      <c r="AH24" s="252">
        <f t="shared" si="14"/>
        <v>0</v>
      </c>
      <c r="AI24" s="252">
        <f t="shared" si="15"/>
        <v>0</v>
      </c>
      <c r="AJ24" s="252">
        <f t="shared" si="16"/>
        <v>0</v>
      </c>
      <c r="AK24" s="252">
        <f t="shared" si="17"/>
        <v>0</v>
      </c>
      <c r="AL24" s="252">
        <f t="shared" si="18"/>
        <v>0</v>
      </c>
      <c r="AM24" s="252">
        <f t="shared" si="19"/>
        <v>0</v>
      </c>
      <c r="AN24" s="252">
        <f t="shared" si="20"/>
        <v>0</v>
      </c>
      <c r="AO24" s="252">
        <f t="shared" si="21"/>
        <v>0</v>
      </c>
      <c r="AP24" s="252">
        <f t="shared" si="22"/>
        <v>0</v>
      </c>
      <c r="AQ24" s="252">
        <f t="shared" si="22"/>
        <v>0</v>
      </c>
      <c r="AR24" s="252">
        <f t="shared" si="3"/>
        <v>0</v>
      </c>
      <c r="AS24" s="252">
        <f t="shared" si="4"/>
        <v>0</v>
      </c>
      <c r="AT24" s="252">
        <f t="shared" si="5"/>
        <v>0</v>
      </c>
      <c r="AU24" s="252">
        <f t="shared" si="6"/>
        <v>0</v>
      </c>
      <c r="AV24" s="252">
        <f t="shared" si="7"/>
        <v>0</v>
      </c>
      <c r="AW24" s="252">
        <f t="shared" si="8"/>
        <v>0</v>
      </c>
      <c r="AX24" s="252"/>
      <c r="AY24" s="252">
        <f t="shared" si="23"/>
        <v>0</v>
      </c>
      <c r="AZ24" s="252">
        <f t="shared" si="24"/>
        <v>0</v>
      </c>
      <c r="BA24" s="252"/>
      <c r="BB24" s="252">
        <f t="shared" si="25"/>
        <v>0</v>
      </c>
      <c r="BC24" s="252"/>
      <c r="BD24" s="252">
        <f t="shared" si="26"/>
        <v>0</v>
      </c>
      <c r="BE24" s="252"/>
      <c r="BF24" s="252"/>
      <c r="BG24" s="252">
        <f t="shared" si="27"/>
        <v>0</v>
      </c>
      <c r="BH24" s="252"/>
      <c r="BI24" s="252">
        <f t="shared" si="28"/>
        <v>0</v>
      </c>
      <c r="BJ24" s="252">
        <f t="shared" si="29"/>
        <v>0</v>
      </c>
      <c r="BK24" s="252">
        <f t="shared" si="9"/>
        <v>0</v>
      </c>
      <c r="BM24" s="252">
        <f t="shared" si="10"/>
        <v>0</v>
      </c>
      <c r="BO24" s="252">
        <f t="shared" si="11"/>
        <v>0</v>
      </c>
    </row>
    <row r="25" spans="2:67" ht="20.100000000000001" customHeight="1">
      <c r="B25" s="11">
        <v>17</v>
      </c>
      <c r="C25" s="52" t="str">
        <f>CONCATENATE('2'!C20,'2'!Q20,'2'!D20,'2'!Q20,'2'!E20)</f>
        <v xml:space="preserve">  </v>
      </c>
      <c r="D25" s="51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12">
        <f t="shared" si="0"/>
        <v>0</v>
      </c>
      <c r="Z25" s="12">
        <f t="shared" si="1"/>
        <v>0</v>
      </c>
      <c r="AA25" s="12">
        <f t="shared" si="2"/>
        <v>0</v>
      </c>
      <c r="AB25" s="13">
        <f>ROUNDUP(((40/AA5)*Y25),0)</f>
        <v>0</v>
      </c>
      <c r="AC25" s="14"/>
      <c r="AD25" s="262"/>
      <c r="AE25" s="221"/>
      <c r="AF25" s="252">
        <f t="shared" si="12"/>
        <v>0</v>
      </c>
      <c r="AG25" s="252">
        <f t="shared" si="13"/>
        <v>0</v>
      </c>
      <c r="AH25" s="252">
        <f t="shared" si="14"/>
        <v>0</v>
      </c>
      <c r="AI25" s="252">
        <f t="shared" si="15"/>
        <v>0</v>
      </c>
      <c r="AJ25" s="252">
        <f t="shared" si="16"/>
        <v>0</v>
      </c>
      <c r="AK25" s="252">
        <f t="shared" si="17"/>
        <v>0</v>
      </c>
      <c r="AL25" s="252">
        <f t="shared" si="18"/>
        <v>0</v>
      </c>
      <c r="AM25" s="252">
        <f t="shared" si="19"/>
        <v>0</v>
      </c>
      <c r="AN25" s="252">
        <f t="shared" si="20"/>
        <v>0</v>
      </c>
      <c r="AO25" s="252">
        <f t="shared" si="21"/>
        <v>0</v>
      </c>
      <c r="AP25" s="252">
        <f t="shared" si="22"/>
        <v>0</v>
      </c>
      <c r="AQ25" s="252">
        <f t="shared" si="22"/>
        <v>0</v>
      </c>
      <c r="AR25" s="252">
        <f t="shared" si="3"/>
        <v>0</v>
      </c>
      <c r="AS25" s="252">
        <f t="shared" si="4"/>
        <v>0</v>
      </c>
      <c r="AT25" s="252">
        <f t="shared" si="5"/>
        <v>0</v>
      </c>
      <c r="AU25" s="252">
        <f t="shared" si="6"/>
        <v>0</v>
      </c>
      <c r="AV25" s="252">
        <f t="shared" si="7"/>
        <v>0</v>
      </c>
      <c r="AW25" s="252">
        <f t="shared" si="8"/>
        <v>0</v>
      </c>
      <c r="AX25" s="252"/>
      <c r="AY25" s="252">
        <f t="shared" si="23"/>
        <v>0</v>
      </c>
      <c r="AZ25" s="252">
        <f t="shared" si="24"/>
        <v>0</v>
      </c>
      <c r="BA25" s="252"/>
      <c r="BB25" s="252">
        <f t="shared" si="25"/>
        <v>0</v>
      </c>
      <c r="BC25" s="252"/>
      <c r="BD25" s="252">
        <f t="shared" si="26"/>
        <v>0</v>
      </c>
      <c r="BE25" s="252"/>
      <c r="BF25" s="252"/>
      <c r="BG25" s="252">
        <f t="shared" si="27"/>
        <v>0</v>
      </c>
      <c r="BH25" s="252"/>
      <c r="BI25" s="252">
        <f t="shared" si="28"/>
        <v>0</v>
      </c>
      <c r="BJ25" s="252">
        <f t="shared" si="29"/>
        <v>0</v>
      </c>
      <c r="BK25" s="252">
        <f t="shared" si="9"/>
        <v>0</v>
      </c>
      <c r="BM25" s="252">
        <f t="shared" si="10"/>
        <v>0</v>
      </c>
      <c r="BO25" s="252">
        <f t="shared" si="11"/>
        <v>0</v>
      </c>
    </row>
    <row r="26" spans="2:67" ht="20.100000000000001" customHeight="1">
      <c r="B26" s="11">
        <v>18</v>
      </c>
      <c r="C26" s="52" t="str">
        <f>CONCATENATE('2'!C21,'2'!Q21,'2'!D21,'2'!Q21,'2'!E21)</f>
        <v xml:space="preserve">  </v>
      </c>
      <c r="D26" s="51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12">
        <f t="shared" si="0"/>
        <v>0</v>
      </c>
      <c r="Z26" s="12">
        <f t="shared" si="1"/>
        <v>0</v>
      </c>
      <c r="AA26" s="12">
        <f t="shared" si="2"/>
        <v>0</v>
      </c>
      <c r="AB26" s="13">
        <f>ROUNDUP(((40/AA5)*Y26),0)</f>
        <v>0</v>
      </c>
      <c r="AC26" s="14"/>
      <c r="AD26" s="262"/>
      <c r="AE26" s="221"/>
      <c r="AF26" s="252">
        <f t="shared" si="12"/>
        <v>0</v>
      </c>
      <c r="AG26" s="252">
        <f t="shared" si="13"/>
        <v>0</v>
      </c>
      <c r="AH26" s="252">
        <f t="shared" si="14"/>
        <v>0</v>
      </c>
      <c r="AI26" s="252">
        <f t="shared" si="15"/>
        <v>0</v>
      </c>
      <c r="AJ26" s="252">
        <f t="shared" si="16"/>
        <v>0</v>
      </c>
      <c r="AK26" s="252">
        <f t="shared" si="17"/>
        <v>0</v>
      </c>
      <c r="AL26" s="252">
        <f t="shared" si="18"/>
        <v>0</v>
      </c>
      <c r="AM26" s="252">
        <f t="shared" si="19"/>
        <v>0</v>
      </c>
      <c r="AN26" s="252">
        <f t="shared" si="20"/>
        <v>0</v>
      </c>
      <c r="AO26" s="252">
        <f t="shared" si="21"/>
        <v>0</v>
      </c>
      <c r="AP26" s="252">
        <f t="shared" si="22"/>
        <v>0</v>
      </c>
      <c r="AQ26" s="252">
        <f t="shared" si="22"/>
        <v>0</v>
      </c>
      <c r="AR26" s="252">
        <f t="shared" si="3"/>
        <v>0</v>
      </c>
      <c r="AS26" s="252">
        <f t="shared" si="4"/>
        <v>0</v>
      </c>
      <c r="AT26" s="252">
        <f t="shared" si="5"/>
        <v>0</v>
      </c>
      <c r="AU26" s="252">
        <f t="shared" si="6"/>
        <v>0</v>
      </c>
      <c r="AV26" s="252">
        <f t="shared" si="7"/>
        <v>0</v>
      </c>
      <c r="AW26" s="252">
        <f t="shared" si="8"/>
        <v>0</v>
      </c>
      <c r="AX26" s="252"/>
      <c r="AY26" s="252">
        <f t="shared" si="23"/>
        <v>0</v>
      </c>
      <c r="AZ26" s="252">
        <f t="shared" si="24"/>
        <v>0</v>
      </c>
      <c r="BA26" s="252"/>
      <c r="BB26" s="252">
        <f t="shared" si="25"/>
        <v>0</v>
      </c>
      <c r="BC26" s="252"/>
      <c r="BD26" s="252">
        <f t="shared" si="26"/>
        <v>0</v>
      </c>
      <c r="BE26" s="252"/>
      <c r="BF26" s="252"/>
      <c r="BG26" s="252">
        <f t="shared" si="27"/>
        <v>0</v>
      </c>
      <c r="BH26" s="252"/>
      <c r="BI26" s="252">
        <f t="shared" si="28"/>
        <v>0</v>
      </c>
      <c r="BJ26" s="252">
        <f t="shared" si="29"/>
        <v>0</v>
      </c>
      <c r="BK26" s="252">
        <f t="shared" si="9"/>
        <v>0</v>
      </c>
      <c r="BM26" s="252">
        <f t="shared" si="10"/>
        <v>0</v>
      </c>
      <c r="BO26" s="252">
        <f t="shared" si="11"/>
        <v>0</v>
      </c>
    </row>
    <row r="27" spans="2:67" ht="20.100000000000001" customHeight="1">
      <c r="B27" s="11">
        <v>19</v>
      </c>
      <c r="C27" s="52" t="str">
        <f>CONCATENATE('2'!C22,'2'!Q22,'2'!D22,'2'!Q22,'2'!E22)</f>
        <v xml:space="preserve">  </v>
      </c>
      <c r="D27" s="51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12">
        <f t="shared" si="0"/>
        <v>0</v>
      </c>
      <c r="Z27" s="12">
        <f t="shared" si="1"/>
        <v>0</v>
      </c>
      <c r="AA27" s="12">
        <f t="shared" si="2"/>
        <v>0</v>
      </c>
      <c r="AB27" s="13">
        <f>ROUNDUP(((40/AA5)*Y27),0)</f>
        <v>0</v>
      </c>
      <c r="AC27" s="14"/>
      <c r="AD27" s="262"/>
      <c r="AE27" s="221"/>
      <c r="AF27" s="252">
        <f t="shared" si="12"/>
        <v>0</v>
      </c>
      <c r="AG27" s="252">
        <f t="shared" si="13"/>
        <v>0</v>
      </c>
      <c r="AH27" s="252">
        <f t="shared" si="14"/>
        <v>0</v>
      </c>
      <c r="AI27" s="252">
        <f t="shared" si="15"/>
        <v>0</v>
      </c>
      <c r="AJ27" s="252">
        <f t="shared" si="16"/>
        <v>0</v>
      </c>
      <c r="AK27" s="252">
        <f t="shared" si="17"/>
        <v>0</v>
      </c>
      <c r="AL27" s="252">
        <f t="shared" si="18"/>
        <v>0</v>
      </c>
      <c r="AM27" s="252">
        <f t="shared" si="19"/>
        <v>0</v>
      </c>
      <c r="AN27" s="252">
        <f t="shared" si="20"/>
        <v>0</v>
      </c>
      <c r="AO27" s="252">
        <f t="shared" si="21"/>
        <v>0</v>
      </c>
      <c r="AP27" s="252">
        <f t="shared" si="22"/>
        <v>0</v>
      </c>
      <c r="AQ27" s="252">
        <f t="shared" si="22"/>
        <v>0</v>
      </c>
      <c r="AR27" s="252">
        <f t="shared" si="3"/>
        <v>0</v>
      </c>
      <c r="AS27" s="252">
        <f t="shared" si="4"/>
        <v>0</v>
      </c>
      <c r="AT27" s="252">
        <f t="shared" si="5"/>
        <v>0</v>
      </c>
      <c r="AU27" s="252">
        <f t="shared" si="6"/>
        <v>0</v>
      </c>
      <c r="AV27" s="252">
        <f t="shared" si="7"/>
        <v>0</v>
      </c>
      <c r="AW27" s="252">
        <f t="shared" si="8"/>
        <v>0</v>
      </c>
      <c r="AX27" s="252"/>
      <c r="AY27" s="252">
        <f t="shared" si="23"/>
        <v>0</v>
      </c>
      <c r="AZ27" s="252">
        <f t="shared" si="24"/>
        <v>0</v>
      </c>
      <c r="BA27" s="252"/>
      <c r="BB27" s="252">
        <f t="shared" si="25"/>
        <v>0</v>
      </c>
      <c r="BC27" s="252"/>
      <c r="BD27" s="252">
        <f t="shared" si="26"/>
        <v>0</v>
      </c>
      <c r="BE27" s="252"/>
      <c r="BF27" s="252"/>
      <c r="BG27" s="252">
        <f t="shared" si="27"/>
        <v>0</v>
      </c>
      <c r="BH27" s="252"/>
      <c r="BI27" s="252">
        <f t="shared" si="28"/>
        <v>0</v>
      </c>
      <c r="BJ27" s="252">
        <f t="shared" si="29"/>
        <v>0</v>
      </c>
      <c r="BK27" s="252">
        <f t="shared" si="9"/>
        <v>0</v>
      </c>
      <c r="BM27" s="252">
        <f t="shared" si="10"/>
        <v>0</v>
      </c>
      <c r="BO27" s="252">
        <f t="shared" si="11"/>
        <v>0</v>
      </c>
    </row>
    <row r="28" spans="2:67" ht="20.100000000000001" customHeight="1">
      <c r="B28" s="11">
        <v>20</v>
      </c>
      <c r="C28" s="52" t="str">
        <f>CONCATENATE('2'!C23,'2'!Q23,'2'!D23,'2'!Q23,'2'!E23)</f>
        <v xml:space="preserve">  </v>
      </c>
      <c r="D28" s="51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12">
        <f t="shared" si="0"/>
        <v>0</v>
      </c>
      <c r="Z28" s="12">
        <f t="shared" si="1"/>
        <v>0</v>
      </c>
      <c r="AA28" s="12">
        <f t="shared" si="2"/>
        <v>0</v>
      </c>
      <c r="AB28" s="13">
        <f>ROUNDUP(((40/AA5)*Y28),0)</f>
        <v>0</v>
      </c>
      <c r="AC28" s="14"/>
      <c r="AD28" s="262"/>
      <c r="AE28" s="221"/>
      <c r="AF28" s="252">
        <f t="shared" si="12"/>
        <v>0</v>
      </c>
      <c r="AG28" s="252">
        <f t="shared" si="13"/>
        <v>0</v>
      </c>
      <c r="AH28" s="252">
        <f t="shared" si="14"/>
        <v>0</v>
      </c>
      <c r="AI28" s="252">
        <f t="shared" si="15"/>
        <v>0</v>
      </c>
      <c r="AJ28" s="252">
        <f t="shared" si="16"/>
        <v>0</v>
      </c>
      <c r="AK28" s="252">
        <f t="shared" si="17"/>
        <v>0</v>
      </c>
      <c r="AL28" s="252">
        <f t="shared" si="18"/>
        <v>0</v>
      </c>
      <c r="AM28" s="252">
        <f t="shared" si="19"/>
        <v>0</v>
      </c>
      <c r="AN28" s="252">
        <f t="shared" si="20"/>
        <v>0</v>
      </c>
      <c r="AO28" s="252">
        <f t="shared" si="21"/>
        <v>0</v>
      </c>
      <c r="AP28" s="252">
        <f t="shared" si="22"/>
        <v>0</v>
      </c>
      <c r="AQ28" s="252">
        <f t="shared" si="22"/>
        <v>0</v>
      </c>
      <c r="AR28" s="252">
        <f t="shared" si="3"/>
        <v>0</v>
      </c>
      <c r="AS28" s="252">
        <f t="shared" si="4"/>
        <v>0</v>
      </c>
      <c r="AT28" s="252">
        <f t="shared" si="5"/>
        <v>0</v>
      </c>
      <c r="AU28" s="252">
        <f t="shared" si="6"/>
        <v>0</v>
      </c>
      <c r="AV28" s="252">
        <f t="shared" si="7"/>
        <v>0</v>
      </c>
      <c r="AW28" s="252">
        <f t="shared" si="8"/>
        <v>0</v>
      </c>
      <c r="AX28" s="252"/>
      <c r="AY28" s="252">
        <f t="shared" si="23"/>
        <v>0</v>
      </c>
      <c r="AZ28" s="252">
        <f t="shared" si="24"/>
        <v>0</v>
      </c>
      <c r="BA28" s="252"/>
      <c r="BB28" s="252">
        <f t="shared" si="25"/>
        <v>0</v>
      </c>
      <c r="BC28" s="252"/>
      <c r="BD28" s="252">
        <f t="shared" si="26"/>
        <v>0</v>
      </c>
      <c r="BE28" s="252"/>
      <c r="BF28" s="252"/>
      <c r="BG28" s="252">
        <f t="shared" si="27"/>
        <v>0</v>
      </c>
      <c r="BH28" s="252"/>
      <c r="BI28" s="252">
        <f t="shared" si="28"/>
        <v>0</v>
      </c>
      <c r="BJ28" s="252">
        <f t="shared" si="29"/>
        <v>0</v>
      </c>
      <c r="BK28" s="252">
        <f t="shared" si="9"/>
        <v>0</v>
      </c>
      <c r="BM28" s="252">
        <f t="shared" si="10"/>
        <v>0</v>
      </c>
      <c r="BO28" s="252">
        <f t="shared" si="11"/>
        <v>0</v>
      </c>
    </row>
    <row r="29" spans="2:67" ht="20.100000000000001" customHeight="1">
      <c r="B29" s="11">
        <v>21</v>
      </c>
      <c r="C29" s="52" t="str">
        <f>CONCATENATE('2'!C24,'2'!Q24,'2'!D24,'2'!Q24,'2'!E24)</f>
        <v xml:space="preserve">  </v>
      </c>
      <c r="D29" s="51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12">
        <f t="shared" si="0"/>
        <v>0</v>
      </c>
      <c r="Z29" s="12">
        <f t="shared" si="1"/>
        <v>0</v>
      </c>
      <c r="AA29" s="12">
        <f t="shared" si="2"/>
        <v>0</v>
      </c>
      <c r="AB29" s="13">
        <f>ROUNDUP(((40/AA5)*Y29),0)</f>
        <v>0</v>
      </c>
      <c r="AC29" s="14"/>
      <c r="AD29" s="262"/>
      <c r="AE29" s="221"/>
      <c r="AF29" s="252">
        <f t="shared" si="12"/>
        <v>0</v>
      </c>
      <c r="AG29" s="252">
        <f t="shared" si="13"/>
        <v>0</v>
      </c>
      <c r="AH29" s="252">
        <f t="shared" si="14"/>
        <v>0</v>
      </c>
      <c r="AI29" s="252">
        <f t="shared" si="15"/>
        <v>0</v>
      </c>
      <c r="AJ29" s="252">
        <f t="shared" si="16"/>
        <v>0</v>
      </c>
      <c r="AK29" s="252">
        <f t="shared" si="17"/>
        <v>0</v>
      </c>
      <c r="AL29" s="252">
        <f t="shared" si="18"/>
        <v>0</v>
      </c>
      <c r="AM29" s="252">
        <f t="shared" si="19"/>
        <v>0</v>
      </c>
      <c r="AN29" s="252">
        <f t="shared" si="20"/>
        <v>0</v>
      </c>
      <c r="AO29" s="252">
        <f t="shared" si="21"/>
        <v>0</v>
      </c>
      <c r="AP29" s="252">
        <f t="shared" si="22"/>
        <v>0</v>
      </c>
      <c r="AQ29" s="252">
        <f t="shared" si="22"/>
        <v>0</v>
      </c>
      <c r="AR29" s="252">
        <f t="shared" si="3"/>
        <v>0</v>
      </c>
      <c r="AS29" s="252">
        <f t="shared" si="4"/>
        <v>0</v>
      </c>
      <c r="AT29" s="252">
        <f t="shared" si="5"/>
        <v>0</v>
      </c>
      <c r="AU29" s="252">
        <f t="shared" si="6"/>
        <v>0</v>
      </c>
      <c r="AV29" s="252">
        <f t="shared" si="7"/>
        <v>0</v>
      </c>
      <c r="AW29" s="252">
        <f t="shared" si="8"/>
        <v>0</v>
      </c>
      <c r="AX29" s="252"/>
      <c r="AY29" s="252">
        <f t="shared" si="23"/>
        <v>0</v>
      </c>
      <c r="AZ29" s="252">
        <f t="shared" si="24"/>
        <v>0</v>
      </c>
      <c r="BA29" s="252"/>
      <c r="BB29" s="252">
        <f t="shared" si="25"/>
        <v>0</v>
      </c>
      <c r="BC29" s="252"/>
      <c r="BD29" s="252">
        <f t="shared" si="26"/>
        <v>0</v>
      </c>
      <c r="BE29" s="252"/>
      <c r="BF29" s="252"/>
      <c r="BG29" s="252">
        <f t="shared" si="27"/>
        <v>0</v>
      </c>
      <c r="BH29" s="252"/>
      <c r="BI29" s="252">
        <f t="shared" si="28"/>
        <v>0</v>
      </c>
      <c r="BJ29" s="252">
        <f t="shared" si="29"/>
        <v>0</v>
      </c>
      <c r="BK29" s="252">
        <f t="shared" si="9"/>
        <v>0</v>
      </c>
      <c r="BM29" s="252">
        <f t="shared" si="10"/>
        <v>0</v>
      </c>
      <c r="BO29" s="252">
        <f t="shared" si="11"/>
        <v>0</v>
      </c>
    </row>
    <row r="30" spans="2:67" ht="20.100000000000001" customHeight="1">
      <c r="B30" s="11">
        <v>22</v>
      </c>
      <c r="C30" s="52" t="str">
        <f>CONCATENATE('2'!C25,'2'!Q25,'2'!D25,'2'!Q25,'2'!E25)</f>
        <v xml:space="preserve">  </v>
      </c>
      <c r="D30" s="5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12">
        <f t="shared" si="0"/>
        <v>0</v>
      </c>
      <c r="Z30" s="12">
        <f t="shared" si="1"/>
        <v>0</v>
      </c>
      <c r="AA30" s="12">
        <f t="shared" si="2"/>
        <v>0</v>
      </c>
      <c r="AB30" s="13">
        <f>ROUNDUP(((40/AA5)*Y30),0)</f>
        <v>0</v>
      </c>
      <c r="AC30" s="14"/>
      <c r="AD30" s="262"/>
      <c r="AE30" s="221"/>
      <c r="AF30" s="252">
        <f t="shared" si="12"/>
        <v>0</v>
      </c>
      <c r="AG30" s="252">
        <f t="shared" si="13"/>
        <v>0</v>
      </c>
      <c r="AH30" s="252">
        <f t="shared" si="14"/>
        <v>0</v>
      </c>
      <c r="AI30" s="252">
        <f t="shared" si="15"/>
        <v>0</v>
      </c>
      <c r="AJ30" s="252">
        <f t="shared" si="16"/>
        <v>0</v>
      </c>
      <c r="AK30" s="252">
        <f t="shared" si="17"/>
        <v>0</v>
      </c>
      <c r="AL30" s="252">
        <f t="shared" si="18"/>
        <v>0</v>
      </c>
      <c r="AM30" s="252">
        <f t="shared" si="19"/>
        <v>0</v>
      </c>
      <c r="AN30" s="252">
        <f t="shared" si="20"/>
        <v>0</v>
      </c>
      <c r="AO30" s="252">
        <f t="shared" si="21"/>
        <v>0</v>
      </c>
      <c r="AP30" s="252">
        <f t="shared" si="22"/>
        <v>0</v>
      </c>
      <c r="AQ30" s="252">
        <f t="shared" si="22"/>
        <v>0</v>
      </c>
      <c r="AR30" s="252">
        <f t="shared" si="3"/>
        <v>0</v>
      </c>
      <c r="AS30" s="252">
        <f t="shared" si="4"/>
        <v>0</v>
      </c>
      <c r="AT30" s="252">
        <f t="shared" si="5"/>
        <v>0</v>
      </c>
      <c r="AU30" s="252">
        <f t="shared" si="6"/>
        <v>0</v>
      </c>
      <c r="AV30" s="252">
        <f t="shared" si="7"/>
        <v>0</v>
      </c>
      <c r="AW30" s="252">
        <f t="shared" si="8"/>
        <v>0</v>
      </c>
      <c r="AX30" s="252"/>
      <c r="AY30" s="252">
        <f t="shared" si="23"/>
        <v>0</v>
      </c>
      <c r="AZ30" s="252">
        <f t="shared" si="24"/>
        <v>0</v>
      </c>
      <c r="BA30" s="252"/>
      <c r="BB30" s="252">
        <f t="shared" si="25"/>
        <v>0</v>
      </c>
      <c r="BC30" s="252"/>
      <c r="BD30" s="252">
        <f t="shared" si="26"/>
        <v>0</v>
      </c>
      <c r="BE30" s="252"/>
      <c r="BF30" s="252"/>
      <c r="BG30" s="252">
        <f t="shared" si="27"/>
        <v>0</v>
      </c>
      <c r="BH30" s="252"/>
      <c r="BI30" s="252">
        <f t="shared" si="28"/>
        <v>0</v>
      </c>
      <c r="BJ30" s="252">
        <f t="shared" si="29"/>
        <v>0</v>
      </c>
      <c r="BK30" s="252">
        <f t="shared" si="9"/>
        <v>0</v>
      </c>
      <c r="BM30" s="252">
        <f t="shared" si="10"/>
        <v>0</v>
      </c>
      <c r="BO30" s="252">
        <f t="shared" si="11"/>
        <v>0</v>
      </c>
    </row>
    <row r="31" spans="2:67" ht="20.100000000000001" customHeight="1">
      <c r="B31" s="11">
        <v>23</v>
      </c>
      <c r="C31" s="52" t="str">
        <f>CONCATENATE('2'!C26,'2'!Q26,'2'!D26,'2'!Q26,'2'!E26)</f>
        <v xml:space="preserve">  </v>
      </c>
      <c r="D31" s="5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12">
        <f t="shared" si="0"/>
        <v>0</v>
      </c>
      <c r="Z31" s="12">
        <f t="shared" si="1"/>
        <v>0</v>
      </c>
      <c r="AA31" s="12">
        <f t="shared" si="2"/>
        <v>0</v>
      </c>
      <c r="AB31" s="13">
        <f>ROUNDUP(((40/AA5)*Y31),0)</f>
        <v>0</v>
      </c>
      <c r="AC31" s="14"/>
      <c r="AD31" s="262"/>
      <c r="AE31" s="221"/>
      <c r="AF31" s="252">
        <f t="shared" si="12"/>
        <v>0</v>
      </c>
      <c r="AG31" s="252">
        <f t="shared" si="13"/>
        <v>0</v>
      </c>
      <c r="AH31" s="252">
        <f t="shared" si="14"/>
        <v>0</v>
      </c>
      <c r="AI31" s="252">
        <f t="shared" si="15"/>
        <v>0</v>
      </c>
      <c r="AJ31" s="252">
        <f t="shared" si="16"/>
        <v>0</v>
      </c>
      <c r="AK31" s="252">
        <f t="shared" si="17"/>
        <v>0</v>
      </c>
      <c r="AL31" s="252">
        <f t="shared" si="18"/>
        <v>0</v>
      </c>
      <c r="AM31" s="252">
        <f t="shared" si="19"/>
        <v>0</v>
      </c>
      <c r="AN31" s="252">
        <f t="shared" si="20"/>
        <v>0</v>
      </c>
      <c r="AO31" s="252">
        <f t="shared" si="21"/>
        <v>0</v>
      </c>
      <c r="AP31" s="252">
        <f t="shared" si="22"/>
        <v>0</v>
      </c>
      <c r="AQ31" s="252">
        <f t="shared" si="22"/>
        <v>0</v>
      </c>
      <c r="AR31" s="252">
        <f t="shared" si="3"/>
        <v>0</v>
      </c>
      <c r="AS31" s="252">
        <f t="shared" si="4"/>
        <v>0</v>
      </c>
      <c r="AT31" s="252">
        <f t="shared" si="5"/>
        <v>0</v>
      </c>
      <c r="AU31" s="252">
        <f t="shared" si="6"/>
        <v>0</v>
      </c>
      <c r="AV31" s="252">
        <f t="shared" si="7"/>
        <v>0</v>
      </c>
      <c r="AW31" s="252">
        <f t="shared" si="8"/>
        <v>0</v>
      </c>
      <c r="AX31" s="252"/>
      <c r="AY31" s="252">
        <f t="shared" si="23"/>
        <v>0</v>
      </c>
      <c r="AZ31" s="252">
        <f t="shared" si="24"/>
        <v>0</v>
      </c>
      <c r="BA31" s="252"/>
      <c r="BB31" s="252">
        <f t="shared" si="25"/>
        <v>0</v>
      </c>
      <c r="BC31" s="252"/>
      <c r="BD31" s="252">
        <f t="shared" si="26"/>
        <v>0</v>
      </c>
      <c r="BE31" s="252"/>
      <c r="BF31" s="252"/>
      <c r="BG31" s="252">
        <f t="shared" si="27"/>
        <v>0</v>
      </c>
      <c r="BH31" s="252"/>
      <c r="BI31" s="252">
        <f t="shared" si="28"/>
        <v>0</v>
      </c>
      <c r="BJ31" s="252">
        <f t="shared" si="29"/>
        <v>0</v>
      </c>
      <c r="BK31" s="252">
        <f t="shared" si="9"/>
        <v>0</v>
      </c>
      <c r="BM31" s="252">
        <f t="shared" si="10"/>
        <v>0</v>
      </c>
      <c r="BO31" s="252">
        <f t="shared" si="11"/>
        <v>0</v>
      </c>
    </row>
    <row r="32" spans="2:67" ht="20.100000000000001" customHeight="1">
      <c r="B32" s="11">
        <v>24</v>
      </c>
      <c r="C32" s="52" t="str">
        <f>CONCATENATE('2'!C27,'2'!Q27,'2'!D27,'2'!Q27,'2'!E27)</f>
        <v xml:space="preserve">  </v>
      </c>
      <c r="D32" s="5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12">
        <f t="shared" si="0"/>
        <v>0</v>
      </c>
      <c r="Z32" s="12">
        <f t="shared" si="1"/>
        <v>0</v>
      </c>
      <c r="AA32" s="12">
        <f t="shared" si="2"/>
        <v>0</v>
      </c>
      <c r="AB32" s="13">
        <f>ROUNDUP(((40/AA5)*Y32),0)</f>
        <v>0</v>
      </c>
      <c r="AC32" s="14"/>
      <c r="AD32" s="262"/>
      <c r="AE32" s="221"/>
      <c r="AF32" s="252">
        <f t="shared" si="12"/>
        <v>0</v>
      </c>
      <c r="AG32" s="252">
        <f t="shared" si="13"/>
        <v>0</v>
      </c>
      <c r="AH32" s="252">
        <f t="shared" si="14"/>
        <v>0</v>
      </c>
      <c r="AI32" s="252">
        <f t="shared" si="15"/>
        <v>0</v>
      </c>
      <c r="AJ32" s="252">
        <f t="shared" si="16"/>
        <v>0</v>
      </c>
      <c r="AK32" s="252">
        <f t="shared" si="17"/>
        <v>0</v>
      </c>
      <c r="AL32" s="252">
        <f t="shared" si="18"/>
        <v>0</v>
      </c>
      <c r="AM32" s="252">
        <f t="shared" si="19"/>
        <v>0</v>
      </c>
      <c r="AN32" s="252">
        <f t="shared" si="20"/>
        <v>0</v>
      </c>
      <c r="AO32" s="252">
        <f t="shared" si="21"/>
        <v>0</v>
      </c>
      <c r="AP32" s="252">
        <f t="shared" si="22"/>
        <v>0</v>
      </c>
      <c r="AQ32" s="252">
        <f t="shared" si="22"/>
        <v>0</v>
      </c>
      <c r="AR32" s="252">
        <f t="shared" si="3"/>
        <v>0</v>
      </c>
      <c r="AS32" s="252">
        <f t="shared" si="4"/>
        <v>0</v>
      </c>
      <c r="AT32" s="252">
        <f t="shared" si="5"/>
        <v>0</v>
      </c>
      <c r="AU32" s="252">
        <f t="shared" si="6"/>
        <v>0</v>
      </c>
      <c r="AV32" s="252">
        <f t="shared" si="7"/>
        <v>0</v>
      </c>
      <c r="AW32" s="252">
        <f t="shared" si="8"/>
        <v>0</v>
      </c>
      <c r="AX32" s="252"/>
      <c r="AY32" s="252">
        <f t="shared" si="23"/>
        <v>0</v>
      </c>
      <c r="AZ32" s="252">
        <f t="shared" si="24"/>
        <v>0</v>
      </c>
      <c r="BA32" s="252"/>
      <c r="BB32" s="252">
        <f t="shared" si="25"/>
        <v>0</v>
      </c>
      <c r="BC32" s="252"/>
      <c r="BD32" s="252">
        <f t="shared" si="26"/>
        <v>0</v>
      </c>
      <c r="BE32" s="252"/>
      <c r="BF32" s="252"/>
      <c r="BG32" s="252">
        <f t="shared" si="27"/>
        <v>0</v>
      </c>
      <c r="BH32" s="252"/>
      <c r="BI32" s="252">
        <f t="shared" si="28"/>
        <v>0</v>
      </c>
      <c r="BJ32" s="252">
        <f t="shared" si="29"/>
        <v>0</v>
      </c>
      <c r="BK32" s="252">
        <f t="shared" si="9"/>
        <v>0</v>
      </c>
      <c r="BM32" s="252">
        <f t="shared" si="10"/>
        <v>0</v>
      </c>
      <c r="BO32" s="252">
        <f t="shared" si="11"/>
        <v>0</v>
      </c>
    </row>
    <row r="33" spans="2:67" ht="20.100000000000001" customHeight="1">
      <c r="B33" s="11">
        <v>25</v>
      </c>
      <c r="C33" s="52" t="str">
        <f>CONCATENATE('2'!C28,'2'!Q28,'2'!D28,'2'!Q28,'2'!E28)</f>
        <v xml:space="preserve">  </v>
      </c>
      <c r="D33" s="51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12">
        <f t="shared" si="0"/>
        <v>0</v>
      </c>
      <c r="Z33" s="12">
        <f t="shared" si="1"/>
        <v>0</v>
      </c>
      <c r="AA33" s="12">
        <f t="shared" si="2"/>
        <v>0</v>
      </c>
      <c r="AB33" s="13">
        <f>ROUNDUP(((40/AA5)*Y33),0)</f>
        <v>0</v>
      </c>
      <c r="AC33" s="14"/>
      <c r="AD33" s="262"/>
      <c r="AE33" s="221"/>
      <c r="AF33" s="252">
        <f t="shared" si="12"/>
        <v>0</v>
      </c>
      <c r="AG33" s="252">
        <f t="shared" si="13"/>
        <v>0</v>
      </c>
      <c r="AH33" s="252">
        <f t="shared" si="14"/>
        <v>0</v>
      </c>
      <c r="AI33" s="252">
        <f t="shared" si="15"/>
        <v>0</v>
      </c>
      <c r="AJ33" s="252">
        <f t="shared" si="16"/>
        <v>0</v>
      </c>
      <c r="AK33" s="252">
        <f t="shared" si="17"/>
        <v>0</v>
      </c>
      <c r="AL33" s="252">
        <f t="shared" si="18"/>
        <v>0</v>
      </c>
      <c r="AM33" s="252">
        <f t="shared" si="19"/>
        <v>0</v>
      </c>
      <c r="AN33" s="252">
        <f t="shared" si="20"/>
        <v>0</v>
      </c>
      <c r="AO33" s="252">
        <f t="shared" si="21"/>
        <v>0</v>
      </c>
      <c r="AP33" s="252">
        <f t="shared" si="22"/>
        <v>0</v>
      </c>
      <c r="AQ33" s="252">
        <f t="shared" si="22"/>
        <v>0</v>
      </c>
      <c r="AR33" s="252">
        <f t="shared" si="3"/>
        <v>0</v>
      </c>
      <c r="AS33" s="252">
        <f t="shared" si="4"/>
        <v>0</v>
      </c>
      <c r="AT33" s="252">
        <f t="shared" si="5"/>
        <v>0</v>
      </c>
      <c r="AU33" s="252">
        <f t="shared" si="6"/>
        <v>0</v>
      </c>
      <c r="AV33" s="252">
        <f t="shared" si="7"/>
        <v>0</v>
      </c>
      <c r="AW33" s="252">
        <f t="shared" si="8"/>
        <v>0</v>
      </c>
      <c r="AX33" s="252"/>
      <c r="AY33" s="252">
        <f t="shared" si="23"/>
        <v>0</v>
      </c>
      <c r="AZ33" s="252">
        <f t="shared" si="24"/>
        <v>0</v>
      </c>
      <c r="BA33" s="252"/>
      <c r="BB33" s="252">
        <f t="shared" si="25"/>
        <v>0</v>
      </c>
      <c r="BC33" s="252"/>
      <c r="BD33" s="252">
        <f t="shared" si="26"/>
        <v>0</v>
      </c>
      <c r="BE33" s="252"/>
      <c r="BF33" s="252"/>
      <c r="BG33" s="252">
        <f t="shared" si="27"/>
        <v>0</v>
      </c>
      <c r="BH33" s="252"/>
      <c r="BI33" s="252">
        <f t="shared" si="28"/>
        <v>0</v>
      </c>
      <c r="BJ33" s="252">
        <f t="shared" si="29"/>
        <v>0</v>
      </c>
      <c r="BK33" s="252">
        <f t="shared" si="9"/>
        <v>0</v>
      </c>
      <c r="BM33" s="252">
        <f t="shared" si="10"/>
        <v>0</v>
      </c>
      <c r="BO33" s="252">
        <f t="shared" si="11"/>
        <v>0</v>
      </c>
    </row>
    <row r="34" spans="2:67" ht="20.100000000000001" customHeight="1">
      <c r="B34" s="11">
        <v>26</v>
      </c>
      <c r="C34" s="52" t="str">
        <f>CONCATENATE('2'!C29,'2'!Q29,'2'!D29,'2'!Q29,'2'!E29)</f>
        <v xml:space="preserve">  </v>
      </c>
      <c r="D34" s="51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12">
        <f t="shared" si="0"/>
        <v>0</v>
      </c>
      <c r="Z34" s="12">
        <f t="shared" si="1"/>
        <v>0</v>
      </c>
      <c r="AA34" s="12">
        <f t="shared" si="2"/>
        <v>0</v>
      </c>
      <c r="AB34" s="13">
        <f>ROUNDUP(((40/AA5)*Y34),0)</f>
        <v>0</v>
      </c>
      <c r="AC34" s="14"/>
      <c r="AD34" s="262"/>
      <c r="AE34" s="221"/>
      <c r="AF34" s="252">
        <f t="shared" si="12"/>
        <v>0</v>
      </c>
      <c r="AG34" s="252">
        <f t="shared" si="13"/>
        <v>0</v>
      </c>
      <c r="AH34" s="252">
        <f t="shared" si="14"/>
        <v>0</v>
      </c>
      <c r="AI34" s="252">
        <f t="shared" si="15"/>
        <v>0</v>
      </c>
      <c r="AJ34" s="252">
        <f t="shared" si="16"/>
        <v>0</v>
      </c>
      <c r="AK34" s="252">
        <f t="shared" si="17"/>
        <v>0</v>
      </c>
      <c r="AL34" s="252">
        <f t="shared" si="18"/>
        <v>0</v>
      </c>
      <c r="AM34" s="252">
        <f t="shared" si="19"/>
        <v>0</v>
      </c>
      <c r="AN34" s="252">
        <f t="shared" si="20"/>
        <v>0</v>
      </c>
      <c r="AO34" s="252">
        <f t="shared" si="21"/>
        <v>0</v>
      </c>
      <c r="AP34" s="252">
        <f t="shared" si="22"/>
        <v>0</v>
      </c>
      <c r="AQ34" s="252">
        <f t="shared" si="22"/>
        <v>0</v>
      </c>
      <c r="AR34" s="252">
        <f t="shared" si="3"/>
        <v>0</v>
      </c>
      <c r="AS34" s="252">
        <f t="shared" si="4"/>
        <v>0</v>
      </c>
      <c r="AT34" s="252">
        <f t="shared" si="5"/>
        <v>0</v>
      </c>
      <c r="AU34" s="252">
        <f t="shared" si="6"/>
        <v>0</v>
      </c>
      <c r="AV34" s="252">
        <f t="shared" si="7"/>
        <v>0</v>
      </c>
      <c r="AW34" s="252">
        <f t="shared" si="8"/>
        <v>0</v>
      </c>
      <c r="AX34" s="252"/>
      <c r="AY34" s="252">
        <f t="shared" si="23"/>
        <v>0</v>
      </c>
      <c r="AZ34" s="252">
        <f t="shared" si="24"/>
        <v>0</v>
      </c>
      <c r="BA34" s="252"/>
      <c r="BB34" s="252">
        <f t="shared" si="25"/>
        <v>0</v>
      </c>
      <c r="BC34" s="252"/>
      <c r="BD34" s="252">
        <f t="shared" si="26"/>
        <v>0</v>
      </c>
      <c r="BE34" s="252"/>
      <c r="BF34" s="252"/>
      <c r="BG34" s="252">
        <f t="shared" si="27"/>
        <v>0</v>
      </c>
      <c r="BH34" s="252"/>
      <c r="BI34" s="252">
        <f t="shared" si="28"/>
        <v>0</v>
      </c>
      <c r="BJ34" s="252">
        <f t="shared" si="29"/>
        <v>0</v>
      </c>
      <c r="BK34" s="252">
        <f t="shared" si="9"/>
        <v>0</v>
      </c>
      <c r="BM34" s="252">
        <f t="shared" si="10"/>
        <v>0</v>
      </c>
      <c r="BO34" s="252">
        <f t="shared" si="11"/>
        <v>0</v>
      </c>
    </row>
    <row r="35" spans="2:67" ht="20.100000000000001" customHeight="1">
      <c r="B35" s="11">
        <v>27</v>
      </c>
      <c r="C35" s="52" t="str">
        <f>CONCATENATE('2'!C30,'2'!Q30,'2'!D30,'2'!Q30,'2'!E30)</f>
        <v xml:space="preserve">  </v>
      </c>
      <c r="D35" s="51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12">
        <f t="shared" si="0"/>
        <v>0</v>
      </c>
      <c r="Z35" s="12">
        <f t="shared" si="1"/>
        <v>0</v>
      </c>
      <c r="AA35" s="12">
        <f t="shared" si="2"/>
        <v>0</v>
      </c>
      <c r="AB35" s="13">
        <f>ROUNDUP(((40/AA5)*Y35),0)</f>
        <v>0</v>
      </c>
      <c r="AC35" s="14"/>
      <c r="AD35" s="262"/>
      <c r="AE35" s="221"/>
      <c r="AF35" s="252">
        <f t="shared" si="12"/>
        <v>0</v>
      </c>
      <c r="AG35" s="252">
        <f t="shared" si="13"/>
        <v>0</v>
      </c>
      <c r="AH35" s="252">
        <f t="shared" si="14"/>
        <v>0</v>
      </c>
      <c r="AI35" s="252">
        <f t="shared" si="15"/>
        <v>0</v>
      </c>
      <c r="AJ35" s="252">
        <f t="shared" si="16"/>
        <v>0</v>
      </c>
      <c r="AK35" s="252">
        <f t="shared" si="17"/>
        <v>0</v>
      </c>
      <c r="AL35" s="252">
        <f t="shared" si="18"/>
        <v>0</v>
      </c>
      <c r="AM35" s="252">
        <f t="shared" si="19"/>
        <v>0</v>
      </c>
      <c r="AN35" s="252">
        <f t="shared" si="20"/>
        <v>0</v>
      </c>
      <c r="AO35" s="252">
        <f t="shared" si="21"/>
        <v>0</v>
      </c>
      <c r="AP35" s="252">
        <f t="shared" si="22"/>
        <v>0</v>
      </c>
      <c r="AQ35" s="252">
        <f t="shared" si="22"/>
        <v>0</v>
      </c>
      <c r="AR35" s="252">
        <f t="shared" si="3"/>
        <v>0</v>
      </c>
      <c r="AS35" s="252">
        <f t="shared" si="4"/>
        <v>0</v>
      </c>
      <c r="AT35" s="252">
        <f t="shared" si="5"/>
        <v>0</v>
      </c>
      <c r="AU35" s="252">
        <f t="shared" si="6"/>
        <v>0</v>
      </c>
      <c r="AV35" s="252">
        <f t="shared" si="7"/>
        <v>0</v>
      </c>
      <c r="AW35" s="252">
        <f t="shared" si="8"/>
        <v>0</v>
      </c>
      <c r="AX35" s="252"/>
      <c r="AY35" s="252">
        <f t="shared" si="23"/>
        <v>0</v>
      </c>
      <c r="AZ35" s="252">
        <f t="shared" si="24"/>
        <v>0</v>
      </c>
      <c r="BA35" s="252"/>
      <c r="BB35" s="252">
        <f t="shared" si="25"/>
        <v>0</v>
      </c>
      <c r="BC35" s="252"/>
      <c r="BD35" s="252">
        <f t="shared" si="26"/>
        <v>0</v>
      </c>
      <c r="BE35" s="252"/>
      <c r="BF35" s="252"/>
      <c r="BG35" s="252">
        <f t="shared" si="27"/>
        <v>0</v>
      </c>
      <c r="BH35" s="252"/>
      <c r="BI35" s="252">
        <f t="shared" si="28"/>
        <v>0</v>
      </c>
      <c r="BJ35" s="252">
        <f t="shared" si="29"/>
        <v>0</v>
      </c>
      <c r="BK35" s="252">
        <f t="shared" si="9"/>
        <v>0</v>
      </c>
      <c r="BM35" s="252">
        <f t="shared" si="10"/>
        <v>0</v>
      </c>
      <c r="BO35" s="252">
        <f t="shared" si="11"/>
        <v>0</v>
      </c>
    </row>
    <row r="36" spans="2:67" ht="20.100000000000001" customHeight="1">
      <c r="B36" s="11">
        <v>28</v>
      </c>
      <c r="C36" s="52" t="str">
        <f>CONCATENATE('2'!C31,'2'!Q31,'2'!D31,'2'!Q31,'2'!E31)</f>
        <v xml:space="preserve">  </v>
      </c>
      <c r="D36" s="51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12">
        <f t="shared" si="0"/>
        <v>0</v>
      </c>
      <c r="Z36" s="12">
        <f t="shared" si="1"/>
        <v>0</v>
      </c>
      <c r="AA36" s="12">
        <f t="shared" si="2"/>
        <v>0</v>
      </c>
      <c r="AB36" s="13">
        <f>ROUNDUP(((40/AA5)*Y36),0)</f>
        <v>0</v>
      </c>
      <c r="AC36" s="14"/>
      <c r="AD36" s="262"/>
      <c r="AE36" s="221"/>
      <c r="AF36" s="252">
        <f t="shared" si="12"/>
        <v>0</v>
      </c>
      <c r="AG36" s="252">
        <f t="shared" si="13"/>
        <v>0</v>
      </c>
      <c r="AH36" s="252">
        <f t="shared" si="14"/>
        <v>0</v>
      </c>
      <c r="AI36" s="252">
        <f t="shared" si="15"/>
        <v>0</v>
      </c>
      <c r="AJ36" s="252">
        <f t="shared" si="16"/>
        <v>0</v>
      </c>
      <c r="AK36" s="252">
        <f t="shared" si="17"/>
        <v>0</v>
      </c>
      <c r="AL36" s="252">
        <f t="shared" si="18"/>
        <v>0</v>
      </c>
      <c r="AM36" s="252">
        <f t="shared" si="19"/>
        <v>0</v>
      </c>
      <c r="AN36" s="252">
        <f t="shared" si="20"/>
        <v>0</v>
      </c>
      <c r="AO36" s="252">
        <f t="shared" si="21"/>
        <v>0</v>
      </c>
      <c r="AP36" s="252">
        <f t="shared" si="22"/>
        <v>0</v>
      </c>
      <c r="AQ36" s="252">
        <f t="shared" si="22"/>
        <v>0</v>
      </c>
      <c r="AR36" s="252">
        <f t="shared" si="3"/>
        <v>0</v>
      </c>
      <c r="AS36" s="252">
        <f t="shared" si="4"/>
        <v>0</v>
      </c>
      <c r="AT36" s="252">
        <f t="shared" si="5"/>
        <v>0</v>
      </c>
      <c r="AU36" s="252">
        <f t="shared" si="6"/>
        <v>0</v>
      </c>
      <c r="AV36" s="252">
        <f t="shared" si="7"/>
        <v>0</v>
      </c>
      <c r="AW36" s="252">
        <f t="shared" si="8"/>
        <v>0</v>
      </c>
      <c r="AX36" s="252"/>
      <c r="AY36" s="252">
        <f t="shared" si="23"/>
        <v>0</v>
      </c>
      <c r="AZ36" s="252">
        <f t="shared" si="24"/>
        <v>0</v>
      </c>
      <c r="BA36" s="252"/>
      <c r="BB36" s="252">
        <f t="shared" si="25"/>
        <v>0</v>
      </c>
      <c r="BC36" s="252"/>
      <c r="BD36" s="252">
        <f t="shared" si="26"/>
        <v>0</v>
      </c>
      <c r="BE36" s="252"/>
      <c r="BF36" s="252"/>
      <c r="BG36" s="252">
        <f t="shared" si="27"/>
        <v>0</v>
      </c>
      <c r="BH36" s="252"/>
      <c r="BI36" s="252">
        <f t="shared" si="28"/>
        <v>0</v>
      </c>
      <c r="BJ36" s="252">
        <f t="shared" si="29"/>
        <v>0</v>
      </c>
      <c r="BK36" s="252">
        <f t="shared" si="9"/>
        <v>0</v>
      </c>
      <c r="BM36" s="252">
        <f t="shared" si="10"/>
        <v>0</v>
      </c>
      <c r="BO36" s="252">
        <f t="shared" si="11"/>
        <v>0</v>
      </c>
    </row>
    <row r="37" spans="2:67" ht="20.100000000000001" customHeight="1">
      <c r="B37" s="11">
        <v>29</v>
      </c>
      <c r="C37" s="52" t="str">
        <f>CONCATENATE('2'!C32,'2'!Q32,'2'!D32,'2'!Q32,'2'!E32)</f>
        <v xml:space="preserve">  </v>
      </c>
      <c r="D37" s="51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12">
        <f t="shared" si="0"/>
        <v>0</v>
      </c>
      <c r="Z37" s="12">
        <f t="shared" si="1"/>
        <v>0</v>
      </c>
      <c r="AA37" s="12">
        <f t="shared" si="2"/>
        <v>0</v>
      </c>
      <c r="AB37" s="13">
        <f>ROUNDUP(((40/AA5)*Y37),0)</f>
        <v>0</v>
      </c>
      <c r="AC37" s="14"/>
      <c r="AD37" s="262"/>
      <c r="AE37" s="221"/>
      <c r="AF37" s="252">
        <f t="shared" si="12"/>
        <v>0</v>
      </c>
      <c r="AG37" s="252">
        <f t="shared" si="13"/>
        <v>0</v>
      </c>
      <c r="AH37" s="252">
        <f t="shared" si="14"/>
        <v>0</v>
      </c>
      <c r="AI37" s="252">
        <f t="shared" si="15"/>
        <v>0</v>
      </c>
      <c r="AJ37" s="252">
        <f t="shared" si="16"/>
        <v>0</v>
      </c>
      <c r="AK37" s="252">
        <f t="shared" si="17"/>
        <v>0</v>
      </c>
      <c r="AL37" s="252">
        <f t="shared" si="18"/>
        <v>0</v>
      </c>
      <c r="AM37" s="252">
        <f t="shared" si="19"/>
        <v>0</v>
      </c>
      <c r="AN37" s="252">
        <f t="shared" si="20"/>
        <v>0</v>
      </c>
      <c r="AO37" s="252">
        <f t="shared" si="21"/>
        <v>0</v>
      </c>
      <c r="AP37" s="252">
        <f t="shared" si="22"/>
        <v>0</v>
      </c>
      <c r="AQ37" s="252">
        <f t="shared" si="22"/>
        <v>0</v>
      </c>
      <c r="AR37" s="252">
        <f t="shared" si="3"/>
        <v>0</v>
      </c>
      <c r="AS37" s="252">
        <f t="shared" si="4"/>
        <v>0</v>
      </c>
      <c r="AT37" s="252">
        <f t="shared" si="5"/>
        <v>0</v>
      </c>
      <c r="AU37" s="252">
        <f t="shared" si="6"/>
        <v>0</v>
      </c>
      <c r="AV37" s="252">
        <f t="shared" si="7"/>
        <v>0</v>
      </c>
      <c r="AW37" s="252">
        <f t="shared" si="8"/>
        <v>0</v>
      </c>
      <c r="AX37" s="252"/>
      <c r="AY37" s="252">
        <f t="shared" si="23"/>
        <v>0</v>
      </c>
      <c r="AZ37" s="252">
        <f t="shared" si="24"/>
        <v>0</v>
      </c>
      <c r="BA37" s="252"/>
      <c r="BB37" s="252">
        <f t="shared" si="25"/>
        <v>0</v>
      </c>
      <c r="BC37" s="252"/>
      <c r="BD37" s="252">
        <f t="shared" si="26"/>
        <v>0</v>
      </c>
      <c r="BE37" s="252"/>
      <c r="BF37" s="252"/>
      <c r="BG37" s="252">
        <f t="shared" si="27"/>
        <v>0</v>
      </c>
      <c r="BH37" s="252"/>
      <c r="BI37" s="252">
        <f t="shared" si="28"/>
        <v>0</v>
      </c>
      <c r="BJ37" s="252">
        <f t="shared" si="29"/>
        <v>0</v>
      </c>
      <c r="BK37" s="252">
        <f t="shared" si="9"/>
        <v>0</v>
      </c>
      <c r="BM37" s="252">
        <f t="shared" si="10"/>
        <v>0</v>
      </c>
      <c r="BO37" s="252">
        <f t="shared" si="11"/>
        <v>0</v>
      </c>
    </row>
    <row r="38" spans="2:67" ht="20.100000000000001" customHeight="1">
      <c r="B38" s="11">
        <v>30</v>
      </c>
      <c r="C38" s="52" t="str">
        <f>CONCATENATE('2'!C33,'2'!Q33,'2'!D33,'2'!Q33,'2'!E33)</f>
        <v xml:space="preserve">  </v>
      </c>
      <c r="D38" s="51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12">
        <f t="shared" si="0"/>
        <v>0</v>
      </c>
      <c r="Z38" s="12">
        <f t="shared" si="1"/>
        <v>0</v>
      </c>
      <c r="AA38" s="12">
        <f t="shared" si="2"/>
        <v>0</v>
      </c>
      <c r="AB38" s="13">
        <f>ROUNDUP(((40/AA5)*Y38),0)</f>
        <v>0</v>
      </c>
      <c r="AC38" s="14"/>
      <c r="AD38" s="262"/>
      <c r="AE38" s="221"/>
      <c r="AF38" s="252">
        <f t="shared" si="12"/>
        <v>0</v>
      </c>
      <c r="AG38" s="252">
        <f t="shared" si="13"/>
        <v>0</v>
      </c>
      <c r="AH38" s="252">
        <f t="shared" si="14"/>
        <v>0</v>
      </c>
      <c r="AI38" s="252">
        <f t="shared" si="15"/>
        <v>0</v>
      </c>
      <c r="AJ38" s="252">
        <f t="shared" si="16"/>
        <v>0</v>
      </c>
      <c r="AK38" s="252">
        <f t="shared" si="17"/>
        <v>0</v>
      </c>
      <c r="AL38" s="252">
        <f t="shared" si="18"/>
        <v>0</v>
      </c>
      <c r="AM38" s="252">
        <f t="shared" si="19"/>
        <v>0</v>
      </c>
      <c r="AN38" s="252">
        <f t="shared" si="20"/>
        <v>0</v>
      </c>
      <c r="AO38" s="252">
        <f t="shared" si="21"/>
        <v>0</v>
      </c>
      <c r="AP38" s="252">
        <f t="shared" si="22"/>
        <v>0</v>
      </c>
      <c r="AQ38" s="252">
        <f t="shared" si="22"/>
        <v>0</v>
      </c>
      <c r="AR38" s="252">
        <f t="shared" si="3"/>
        <v>0</v>
      </c>
      <c r="AS38" s="252">
        <f t="shared" si="4"/>
        <v>0</v>
      </c>
      <c r="AT38" s="252">
        <f t="shared" si="5"/>
        <v>0</v>
      </c>
      <c r="AU38" s="252">
        <f t="shared" si="6"/>
        <v>0</v>
      </c>
      <c r="AV38" s="252">
        <f t="shared" si="7"/>
        <v>0</v>
      </c>
      <c r="AW38" s="252">
        <f t="shared" si="8"/>
        <v>0</v>
      </c>
      <c r="AX38" s="252"/>
      <c r="AY38" s="252">
        <f t="shared" si="23"/>
        <v>0</v>
      </c>
      <c r="AZ38" s="252">
        <f t="shared" si="24"/>
        <v>0</v>
      </c>
      <c r="BA38" s="252"/>
      <c r="BB38" s="252">
        <f t="shared" si="25"/>
        <v>0</v>
      </c>
      <c r="BC38" s="252"/>
      <c r="BD38" s="252">
        <f t="shared" si="26"/>
        <v>0</v>
      </c>
      <c r="BE38" s="252"/>
      <c r="BF38" s="252"/>
      <c r="BG38" s="252">
        <f t="shared" si="27"/>
        <v>0</v>
      </c>
      <c r="BH38" s="252"/>
      <c r="BI38" s="252">
        <f t="shared" si="28"/>
        <v>0</v>
      </c>
      <c r="BJ38" s="252">
        <f t="shared" si="29"/>
        <v>0</v>
      </c>
      <c r="BK38" s="252">
        <f t="shared" si="9"/>
        <v>0</v>
      </c>
      <c r="BM38" s="252">
        <f t="shared" si="10"/>
        <v>0</v>
      </c>
      <c r="BO38" s="252">
        <f t="shared" si="11"/>
        <v>0</v>
      </c>
    </row>
    <row r="39" spans="2:67" ht="20.100000000000001" customHeight="1">
      <c r="B39" s="11">
        <v>31</v>
      </c>
      <c r="C39" s="52" t="str">
        <f>CONCATENATE('2'!C34,'2'!Q34,'2'!D34,'2'!Q34,'2'!E34)</f>
        <v xml:space="preserve">  </v>
      </c>
      <c r="D39" s="51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12">
        <f t="shared" si="0"/>
        <v>0</v>
      </c>
      <c r="Z39" s="12">
        <f t="shared" si="1"/>
        <v>0</v>
      </c>
      <c r="AA39" s="12">
        <f t="shared" si="2"/>
        <v>0</v>
      </c>
      <c r="AB39" s="13">
        <f>ROUNDUP(((40/AA5)*Y39),0)</f>
        <v>0</v>
      </c>
      <c r="AC39" s="14"/>
      <c r="AD39" s="262"/>
      <c r="AE39" s="221"/>
      <c r="AF39" s="252">
        <f t="shared" si="12"/>
        <v>0</v>
      </c>
      <c r="AG39" s="252">
        <f t="shared" si="13"/>
        <v>0</v>
      </c>
      <c r="AH39" s="252">
        <f t="shared" si="14"/>
        <v>0</v>
      </c>
      <c r="AI39" s="252">
        <f t="shared" si="15"/>
        <v>0</v>
      </c>
      <c r="AJ39" s="252">
        <f t="shared" si="16"/>
        <v>0</v>
      </c>
      <c r="AK39" s="252">
        <f t="shared" si="17"/>
        <v>0</v>
      </c>
      <c r="AL39" s="252">
        <f t="shared" si="18"/>
        <v>0</v>
      </c>
      <c r="AM39" s="252">
        <f t="shared" si="19"/>
        <v>0</v>
      </c>
      <c r="AN39" s="252">
        <f t="shared" si="20"/>
        <v>0</v>
      </c>
      <c r="AO39" s="252">
        <f t="shared" si="21"/>
        <v>0</v>
      </c>
      <c r="AP39" s="252">
        <f t="shared" si="22"/>
        <v>0</v>
      </c>
      <c r="AQ39" s="252">
        <f t="shared" si="22"/>
        <v>0</v>
      </c>
      <c r="AR39" s="252">
        <f t="shared" si="3"/>
        <v>0</v>
      </c>
      <c r="AS39" s="252">
        <f t="shared" si="4"/>
        <v>0</v>
      </c>
      <c r="AT39" s="252">
        <f t="shared" si="5"/>
        <v>0</v>
      </c>
      <c r="AU39" s="252">
        <f t="shared" si="6"/>
        <v>0</v>
      </c>
      <c r="AV39" s="252">
        <f t="shared" si="7"/>
        <v>0</v>
      </c>
      <c r="AW39" s="252">
        <f t="shared" si="8"/>
        <v>0</v>
      </c>
      <c r="AX39" s="252"/>
      <c r="AY39" s="252">
        <f t="shared" si="23"/>
        <v>0</v>
      </c>
      <c r="AZ39" s="252">
        <f t="shared" si="24"/>
        <v>0</v>
      </c>
      <c r="BA39" s="252"/>
      <c r="BB39" s="252">
        <f t="shared" si="25"/>
        <v>0</v>
      </c>
      <c r="BC39" s="252"/>
      <c r="BD39" s="252">
        <f t="shared" si="26"/>
        <v>0</v>
      </c>
      <c r="BE39" s="252"/>
      <c r="BF39" s="252"/>
      <c r="BG39" s="252">
        <f t="shared" si="27"/>
        <v>0</v>
      </c>
      <c r="BH39" s="252"/>
      <c r="BI39" s="252">
        <f t="shared" si="28"/>
        <v>0</v>
      </c>
      <c r="BJ39" s="252">
        <f t="shared" si="29"/>
        <v>0</v>
      </c>
      <c r="BK39" s="252">
        <f t="shared" si="9"/>
        <v>0</v>
      </c>
      <c r="BM39" s="252">
        <f t="shared" si="10"/>
        <v>0</v>
      </c>
      <c r="BO39" s="252">
        <f t="shared" si="11"/>
        <v>0</v>
      </c>
    </row>
    <row r="40" spans="2:67" ht="20.100000000000001" customHeight="1">
      <c r="B40" s="11">
        <v>32</v>
      </c>
      <c r="C40" s="52" t="str">
        <f>CONCATENATE('2'!C35,'2'!Q35,'2'!D35,'2'!Q35,'2'!E35)</f>
        <v xml:space="preserve">  </v>
      </c>
      <c r="D40" s="51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12">
        <f t="shared" si="0"/>
        <v>0</v>
      </c>
      <c r="Z40" s="12">
        <f t="shared" si="1"/>
        <v>0</v>
      </c>
      <c r="AA40" s="12">
        <f t="shared" si="2"/>
        <v>0</v>
      </c>
      <c r="AB40" s="13">
        <f>ROUNDUP(((40/AA5)*Y40),0)</f>
        <v>0</v>
      </c>
      <c r="AC40" s="14"/>
      <c r="AD40" s="262"/>
      <c r="AE40" s="221"/>
      <c r="AF40" s="252">
        <f t="shared" si="12"/>
        <v>0</v>
      </c>
      <c r="AG40" s="252">
        <f t="shared" si="13"/>
        <v>0</v>
      </c>
      <c r="AH40" s="252">
        <f t="shared" si="14"/>
        <v>0</v>
      </c>
      <c r="AI40" s="252">
        <f t="shared" si="15"/>
        <v>0</v>
      </c>
      <c r="AJ40" s="252">
        <f t="shared" si="16"/>
        <v>0</v>
      </c>
      <c r="AK40" s="252">
        <f t="shared" si="17"/>
        <v>0</v>
      </c>
      <c r="AL40" s="252">
        <f t="shared" si="18"/>
        <v>0</v>
      </c>
      <c r="AM40" s="252">
        <f t="shared" si="19"/>
        <v>0</v>
      </c>
      <c r="AN40" s="252">
        <f t="shared" si="20"/>
        <v>0</v>
      </c>
      <c r="AO40" s="252">
        <f t="shared" si="21"/>
        <v>0</v>
      </c>
      <c r="AP40" s="252">
        <f t="shared" si="22"/>
        <v>0</v>
      </c>
      <c r="AQ40" s="252">
        <f t="shared" si="22"/>
        <v>0</v>
      </c>
      <c r="AR40" s="252">
        <f t="shared" si="3"/>
        <v>0</v>
      </c>
      <c r="AS40" s="252">
        <f t="shared" si="4"/>
        <v>0</v>
      </c>
      <c r="AT40" s="252">
        <f t="shared" si="5"/>
        <v>0</v>
      </c>
      <c r="AU40" s="252">
        <f t="shared" si="6"/>
        <v>0</v>
      </c>
      <c r="AV40" s="252">
        <f t="shared" si="7"/>
        <v>0</v>
      </c>
      <c r="AW40" s="252">
        <f t="shared" si="8"/>
        <v>0</v>
      </c>
      <c r="AX40" s="252"/>
      <c r="AY40" s="252">
        <f t="shared" si="23"/>
        <v>0</v>
      </c>
      <c r="AZ40" s="252">
        <f t="shared" si="24"/>
        <v>0</v>
      </c>
      <c r="BA40" s="252"/>
      <c r="BB40" s="252">
        <f t="shared" si="25"/>
        <v>0</v>
      </c>
      <c r="BC40" s="252"/>
      <c r="BD40" s="252">
        <f t="shared" si="26"/>
        <v>0</v>
      </c>
      <c r="BE40" s="252"/>
      <c r="BF40" s="252"/>
      <c r="BG40" s="252">
        <f t="shared" si="27"/>
        <v>0</v>
      </c>
      <c r="BH40" s="252"/>
      <c r="BI40" s="252">
        <f t="shared" si="28"/>
        <v>0</v>
      </c>
      <c r="BJ40" s="252">
        <f t="shared" si="29"/>
        <v>0</v>
      </c>
      <c r="BK40" s="252">
        <f t="shared" si="9"/>
        <v>0</v>
      </c>
      <c r="BM40" s="252">
        <f t="shared" si="10"/>
        <v>0</v>
      </c>
      <c r="BO40" s="252">
        <f t="shared" si="11"/>
        <v>0</v>
      </c>
    </row>
    <row r="41" spans="2:67" ht="20.100000000000001" customHeight="1">
      <c r="B41" s="11">
        <v>33</v>
      </c>
      <c r="C41" s="52" t="str">
        <f>CONCATENATE('2'!C36,'2'!Q36,'2'!D36,'2'!Q36,'2'!E36)</f>
        <v xml:space="preserve">  </v>
      </c>
      <c r="D41" s="51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12">
        <f t="shared" ref="Y41:Y72" si="30">AF41+AH41+AJ41+AM41+AS41+AU41</f>
        <v>0</v>
      </c>
      <c r="Z41" s="12">
        <f t="shared" ref="Z41:Z72" si="31">AI41+AL41+AO41+AQ41+AT41+AW41</f>
        <v>0</v>
      </c>
      <c r="AA41" s="12">
        <f t="shared" ref="AA41:AA72" si="32">AG41+AK41+AN41+AP41+AR41+AV41</f>
        <v>0</v>
      </c>
      <c r="AB41" s="13">
        <f>ROUNDUP(((40/AA5)*Y41),0)</f>
        <v>0</v>
      </c>
      <c r="AC41" s="14"/>
      <c r="AD41" s="262"/>
      <c r="AE41" s="221"/>
      <c r="AF41" s="252">
        <f t="shared" si="12"/>
        <v>0</v>
      </c>
      <c r="AG41" s="252">
        <f t="shared" si="13"/>
        <v>0</v>
      </c>
      <c r="AH41" s="252">
        <f t="shared" si="14"/>
        <v>0</v>
      </c>
      <c r="AI41" s="252">
        <f t="shared" si="15"/>
        <v>0</v>
      </c>
      <c r="AJ41" s="252">
        <f t="shared" si="16"/>
        <v>0</v>
      </c>
      <c r="AK41" s="252">
        <f t="shared" si="17"/>
        <v>0</v>
      </c>
      <c r="AL41" s="252">
        <f t="shared" si="18"/>
        <v>0</v>
      </c>
      <c r="AM41" s="252">
        <f t="shared" si="19"/>
        <v>0</v>
      </c>
      <c r="AN41" s="252">
        <f t="shared" si="20"/>
        <v>0</v>
      </c>
      <c r="AO41" s="252">
        <f t="shared" si="21"/>
        <v>0</v>
      </c>
      <c r="AP41" s="252">
        <f t="shared" si="22"/>
        <v>0</v>
      </c>
      <c r="AQ41" s="252">
        <f t="shared" si="22"/>
        <v>0</v>
      </c>
      <c r="AR41" s="252">
        <f t="shared" ref="AR41:AR72" si="33">BK41*2</f>
        <v>0</v>
      </c>
      <c r="AS41" s="252">
        <f t="shared" ref="AS41:AS72" si="34">BK41*1</f>
        <v>0</v>
      </c>
      <c r="AT41" s="252">
        <f t="shared" ref="AT41:AT72" si="35">BM41*2</f>
        <v>0</v>
      </c>
      <c r="AU41" s="252">
        <f t="shared" ref="AU41:AU72" si="36">BM41*1</f>
        <v>0</v>
      </c>
      <c r="AV41" s="252">
        <f t="shared" ref="AV41:AV72" si="37">BO41*2</f>
        <v>0</v>
      </c>
      <c r="AW41" s="252">
        <f t="shared" ref="AW41:AW72" si="38">BO41*1</f>
        <v>0</v>
      </c>
      <c r="AX41" s="252"/>
      <c r="AY41" s="252">
        <f t="shared" si="23"/>
        <v>0</v>
      </c>
      <c r="AZ41" s="252">
        <f t="shared" si="24"/>
        <v>0</v>
      </c>
      <c r="BA41" s="252"/>
      <c r="BB41" s="252">
        <f t="shared" si="25"/>
        <v>0</v>
      </c>
      <c r="BC41" s="252"/>
      <c r="BD41" s="252">
        <f t="shared" si="26"/>
        <v>0</v>
      </c>
      <c r="BE41" s="252"/>
      <c r="BF41" s="252"/>
      <c r="BG41" s="252">
        <f t="shared" si="27"/>
        <v>0</v>
      </c>
      <c r="BH41" s="252"/>
      <c r="BI41" s="252">
        <f t="shared" si="28"/>
        <v>0</v>
      </c>
      <c r="BJ41" s="252">
        <f t="shared" si="29"/>
        <v>0</v>
      </c>
      <c r="BK41" s="252">
        <f t="shared" ref="BK41:BK72" si="39">COUNTIF(E41:X41,"OOP")</f>
        <v>0</v>
      </c>
      <c r="BM41" s="252">
        <f t="shared" ref="BM41:BM72" si="40">COUNTIF(E41:X41,"]]P")</f>
        <v>0</v>
      </c>
      <c r="BO41" s="252">
        <f t="shared" ref="BO41:BO72" si="41">COUNTIF(E41:X41,"OO]")</f>
        <v>0</v>
      </c>
    </row>
    <row r="42" spans="2:67" ht="20.100000000000001" customHeight="1">
      <c r="B42" s="11">
        <v>34</v>
      </c>
      <c r="C42" s="52" t="str">
        <f>CONCATENATE('2'!C37,'2'!Q37,'2'!D37,'2'!Q37,'2'!E37)</f>
        <v xml:space="preserve">  </v>
      </c>
      <c r="D42" s="51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12">
        <f t="shared" si="30"/>
        <v>0</v>
      </c>
      <c r="Z42" s="12">
        <f t="shared" si="31"/>
        <v>0</v>
      </c>
      <c r="AA42" s="12">
        <f t="shared" si="32"/>
        <v>0</v>
      </c>
      <c r="AB42" s="13">
        <f>ROUNDUP(((40/AA5)*Y42),0)</f>
        <v>0</v>
      </c>
      <c r="AC42" s="14"/>
      <c r="AD42" s="262"/>
      <c r="AE42" s="221"/>
      <c r="AF42" s="252">
        <f t="shared" si="12"/>
        <v>0</v>
      </c>
      <c r="AG42" s="252">
        <f t="shared" si="13"/>
        <v>0</v>
      </c>
      <c r="AH42" s="252">
        <f t="shared" si="14"/>
        <v>0</v>
      </c>
      <c r="AI42" s="252">
        <f t="shared" si="15"/>
        <v>0</v>
      </c>
      <c r="AJ42" s="252">
        <f t="shared" si="16"/>
        <v>0</v>
      </c>
      <c r="AK42" s="252">
        <f t="shared" si="17"/>
        <v>0</v>
      </c>
      <c r="AL42" s="252">
        <f t="shared" si="18"/>
        <v>0</v>
      </c>
      <c r="AM42" s="252">
        <f t="shared" si="19"/>
        <v>0</v>
      </c>
      <c r="AN42" s="252">
        <f t="shared" si="20"/>
        <v>0</v>
      </c>
      <c r="AO42" s="252">
        <f t="shared" si="21"/>
        <v>0</v>
      </c>
      <c r="AP42" s="252">
        <f t="shared" si="22"/>
        <v>0</v>
      </c>
      <c r="AQ42" s="252">
        <f t="shared" si="22"/>
        <v>0</v>
      </c>
      <c r="AR42" s="252">
        <f t="shared" si="33"/>
        <v>0</v>
      </c>
      <c r="AS42" s="252">
        <f t="shared" si="34"/>
        <v>0</v>
      </c>
      <c r="AT42" s="252">
        <f t="shared" si="35"/>
        <v>0</v>
      </c>
      <c r="AU42" s="252">
        <f t="shared" si="36"/>
        <v>0</v>
      </c>
      <c r="AV42" s="252">
        <f t="shared" si="37"/>
        <v>0</v>
      </c>
      <c r="AW42" s="252">
        <f t="shared" si="38"/>
        <v>0</v>
      </c>
      <c r="AX42" s="252"/>
      <c r="AY42" s="252">
        <f t="shared" si="23"/>
        <v>0</v>
      </c>
      <c r="AZ42" s="252">
        <f t="shared" si="24"/>
        <v>0</v>
      </c>
      <c r="BA42" s="252"/>
      <c r="BB42" s="252">
        <f t="shared" si="25"/>
        <v>0</v>
      </c>
      <c r="BC42" s="252"/>
      <c r="BD42" s="252">
        <f t="shared" si="26"/>
        <v>0</v>
      </c>
      <c r="BE42" s="252"/>
      <c r="BF42" s="252"/>
      <c r="BG42" s="252">
        <f t="shared" si="27"/>
        <v>0</v>
      </c>
      <c r="BH42" s="252"/>
      <c r="BI42" s="252">
        <f t="shared" si="28"/>
        <v>0</v>
      </c>
      <c r="BJ42" s="252">
        <f t="shared" si="29"/>
        <v>0</v>
      </c>
      <c r="BK42" s="252">
        <f t="shared" si="39"/>
        <v>0</v>
      </c>
      <c r="BM42" s="252">
        <f t="shared" si="40"/>
        <v>0</v>
      </c>
      <c r="BO42" s="252">
        <f t="shared" si="41"/>
        <v>0</v>
      </c>
    </row>
    <row r="43" spans="2:67" ht="20.100000000000001" customHeight="1">
      <c r="B43" s="11">
        <v>35</v>
      </c>
      <c r="C43" s="52" t="str">
        <f>CONCATENATE('2'!C38,'2'!Q38,'2'!D38,'2'!Q38,'2'!E38)</f>
        <v xml:space="preserve">  </v>
      </c>
      <c r="D43" s="51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12">
        <f t="shared" si="30"/>
        <v>0</v>
      </c>
      <c r="Z43" s="12">
        <f t="shared" si="31"/>
        <v>0</v>
      </c>
      <c r="AA43" s="12">
        <f t="shared" si="32"/>
        <v>0</v>
      </c>
      <c r="AB43" s="13">
        <f>ROUNDUP(((40/AA5)*Y43),0)</f>
        <v>0</v>
      </c>
      <c r="AC43" s="14"/>
      <c r="AD43" s="262"/>
      <c r="AE43" s="221"/>
      <c r="AF43" s="252">
        <f t="shared" si="12"/>
        <v>0</v>
      </c>
      <c r="AG43" s="252">
        <f t="shared" si="13"/>
        <v>0</v>
      </c>
      <c r="AH43" s="252">
        <f t="shared" si="14"/>
        <v>0</v>
      </c>
      <c r="AI43" s="252">
        <f t="shared" si="15"/>
        <v>0</v>
      </c>
      <c r="AJ43" s="252">
        <f t="shared" si="16"/>
        <v>0</v>
      </c>
      <c r="AK43" s="252">
        <f t="shared" si="17"/>
        <v>0</v>
      </c>
      <c r="AL43" s="252">
        <f t="shared" si="18"/>
        <v>0</v>
      </c>
      <c r="AM43" s="252">
        <f t="shared" si="19"/>
        <v>0</v>
      </c>
      <c r="AN43" s="252">
        <f t="shared" si="20"/>
        <v>0</v>
      </c>
      <c r="AO43" s="252">
        <f t="shared" si="21"/>
        <v>0</v>
      </c>
      <c r="AP43" s="252">
        <f t="shared" si="22"/>
        <v>0</v>
      </c>
      <c r="AQ43" s="252">
        <f t="shared" si="22"/>
        <v>0</v>
      </c>
      <c r="AR43" s="252">
        <f t="shared" si="33"/>
        <v>0</v>
      </c>
      <c r="AS43" s="252">
        <f t="shared" si="34"/>
        <v>0</v>
      </c>
      <c r="AT43" s="252">
        <f t="shared" si="35"/>
        <v>0</v>
      </c>
      <c r="AU43" s="252">
        <f t="shared" si="36"/>
        <v>0</v>
      </c>
      <c r="AV43" s="252">
        <f t="shared" si="37"/>
        <v>0</v>
      </c>
      <c r="AW43" s="252">
        <f t="shared" si="38"/>
        <v>0</v>
      </c>
      <c r="AX43" s="252"/>
      <c r="AY43" s="252">
        <f t="shared" si="23"/>
        <v>0</v>
      </c>
      <c r="AZ43" s="252">
        <f t="shared" si="24"/>
        <v>0</v>
      </c>
      <c r="BA43" s="252"/>
      <c r="BB43" s="252">
        <f t="shared" si="25"/>
        <v>0</v>
      </c>
      <c r="BC43" s="252"/>
      <c r="BD43" s="252">
        <f t="shared" si="26"/>
        <v>0</v>
      </c>
      <c r="BE43" s="252"/>
      <c r="BF43" s="252"/>
      <c r="BG43" s="252">
        <f t="shared" si="27"/>
        <v>0</v>
      </c>
      <c r="BH43" s="252"/>
      <c r="BI43" s="252">
        <f t="shared" si="28"/>
        <v>0</v>
      </c>
      <c r="BJ43" s="252">
        <f t="shared" si="29"/>
        <v>0</v>
      </c>
      <c r="BK43" s="252">
        <f t="shared" si="39"/>
        <v>0</v>
      </c>
      <c r="BM43" s="252">
        <f t="shared" si="40"/>
        <v>0</v>
      </c>
      <c r="BO43" s="252">
        <f t="shared" si="41"/>
        <v>0</v>
      </c>
    </row>
    <row r="44" spans="2:67" ht="20.100000000000001" customHeight="1">
      <c r="B44" s="11">
        <v>36</v>
      </c>
      <c r="C44" s="52" t="str">
        <f>CONCATENATE('2'!C39,'2'!Q39,'2'!D39,'2'!Q39,'2'!E39)</f>
        <v xml:space="preserve">  </v>
      </c>
      <c r="D44" s="51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12">
        <f t="shared" si="30"/>
        <v>0</v>
      </c>
      <c r="Z44" s="12">
        <f t="shared" si="31"/>
        <v>0</v>
      </c>
      <c r="AA44" s="12">
        <f t="shared" si="32"/>
        <v>0</v>
      </c>
      <c r="AB44" s="13">
        <f>ROUNDUP(((40/AA5)*Y44),0)</f>
        <v>0</v>
      </c>
      <c r="AC44" s="14"/>
      <c r="AD44" s="262"/>
      <c r="AE44" s="221"/>
      <c r="AF44" s="252">
        <f t="shared" si="12"/>
        <v>0</v>
      </c>
      <c r="AG44" s="252">
        <f t="shared" si="13"/>
        <v>0</v>
      </c>
      <c r="AH44" s="252">
        <f t="shared" si="14"/>
        <v>0</v>
      </c>
      <c r="AI44" s="252">
        <f t="shared" si="15"/>
        <v>0</v>
      </c>
      <c r="AJ44" s="252">
        <f t="shared" si="16"/>
        <v>0</v>
      </c>
      <c r="AK44" s="252">
        <f t="shared" si="17"/>
        <v>0</v>
      </c>
      <c r="AL44" s="252">
        <f t="shared" si="18"/>
        <v>0</v>
      </c>
      <c r="AM44" s="252">
        <f t="shared" si="19"/>
        <v>0</v>
      </c>
      <c r="AN44" s="252">
        <f t="shared" si="20"/>
        <v>0</v>
      </c>
      <c r="AO44" s="252">
        <f t="shared" si="21"/>
        <v>0</v>
      </c>
      <c r="AP44" s="252">
        <f t="shared" si="22"/>
        <v>0</v>
      </c>
      <c r="AQ44" s="252">
        <f t="shared" si="22"/>
        <v>0</v>
      </c>
      <c r="AR44" s="252">
        <f t="shared" si="33"/>
        <v>0</v>
      </c>
      <c r="AS44" s="252">
        <f t="shared" si="34"/>
        <v>0</v>
      </c>
      <c r="AT44" s="252">
        <f t="shared" si="35"/>
        <v>0</v>
      </c>
      <c r="AU44" s="252">
        <f t="shared" si="36"/>
        <v>0</v>
      </c>
      <c r="AV44" s="252">
        <f t="shared" si="37"/>
        <v>0</v>
      </c>
      <c r="AW44" s="252">
        <f t="shared" si="38"/>
        <v>0</v>
      </c>
      <c r="AX44" s="252"/>
      <c r="AY44" s="252">
        <f t="shared" si="23"/>
        <v>0</v>
      </c>
      <c r="AZ44" s="252">
        <f t="shared" si="24"/>
        <v>0</v>
      </c>
      <c r="BA44" s="252"/>
      <c r="BB44" s="252">
        <f t="shared" si="25"/>
        <v>0</v>
      </c>
      <c r="BC44" s="252"/>
      <c r="BD44" s="252">
        <f t="shared" si="26"/>
        <v>0</v>
      </c>
      <c r="BE44" s="252"/>
      <c r="BF44" s="252"/>
      <c r="BG44" s="252">
        <f t="shared" si="27"/>
        <v>0</v>
      </c>
      <c r="BH44" s="252"/>
      <c r="BI44" s="252">
        <f t="shared" si="28"/>
        <v>0</v>
      </c>
      <c r="BJ44" s="252">
        <f t="shared" si="29"/>
        <v>0</v>
      </c>
      <c r="BK44" s="252">
        <f t="shared" si="39"/>
        <v>0</v>
      </c>
      <c r="BM44" s="252">
        <f t="shared" si="40"/>
        <v>0</v>
      </c>
      <c r="BO44" s="252">
        <f t="shared" si="41"/>
        <v>0</v>
      </c>
    </row>
    <row r="45" spans="2:67" ht="20.100000000000001" customHeight="1">
      <c r="B45" s="11">
        <v>37</v>
      </c>
      <c r="C45" s="52" t="str">
        <f>CONCATENATE('2'!C40,'2'!Q40,'2'!D40,'2'!Q40,'2'!E40)</f>
        <v xml:space="preserve">  </v>
      </c>
      <c r="D45" s="51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12">
        <f t="shared" si="30"/>
        <v>0</v>
      </c>
      <c r="Z45" s="12">
        <f t="shared" si="31"/>
        <v>0</v>
      </c>
      <c r="AA45" s="12">
        <f t="shared" si="32"/>
        <v>0</v>
      </c>
      <c r="AB45" s="13">
        <f>ROUNDUP(((40/AA5)*Y45),0)</f>
        <v>0</v>
      </c>
      <c r="AC45" s="14"/>
      <c r="AD45" s="262"/>
      <c r="AE45" s="221"/>
      <c r="AF45" s="252">
        <f t="shared" si="12"/>
        <v>0</v>
      </c>
      <c r="AG45" s="252">
        <f t="shared" si="13"/>
        <v>0</v>
      </c>
      <c r="AH45" s="252">
        <f t="shared" si="14"/>
        <v>0</v>
      </c>
      <c r="AI45" s="252">
        <f t="shared" si="15"/>
        <v>0</v>
      </c>
      <c r="AJ45" s="252">
        <f t="shared" si="16"/>
        <v>0</v>
      </c>
      <c r="AK45" s="252">
        <f t="shared" si="17"/>
        <v>0</v>
      </c>
      <c r="AL45" s="252">
        <f t="shared" si="18"/>
        <v>0</v>
      </c>
      <c r="AM45" s="252">
        <f t="shared" si="19"/>
        <v>0</v>
      </c>
      <c r="AN45" s="252">
        <f t="shared" si="20"/>
        <v>0</v>
      </c>
      <c r="AO45" s="252">
        <f t="shared" si="21"/>
        <v>0</v>
      </c>
      <c r="AP45" s="252">
        <f t="shared" si="22"/>
        <v>0</v>
      </c>
      <c r="AQ45" s="252">
        <f t="shared" si="22"/>
        <v>0</v>
      </c>
      <c r="AR45" s="252">
        <f t="shared" si="33"/>
        <v>0</v>
      </c>
      <c r="AS45" s="252">
        <f t="shared" si="34"/>
        <v>0</v>
      </c>
      <c r="AT45" s="252">
        <f t="shared" si="35"/>
        <v>0</v>
      </c>
      <c r="AU45" s="252">
        <f t="shared" si="36"/>
        <v>0</v>
      </c>
      <c r="AV45" s="252">
        <f t="shared" si="37"/>
        <v>0</v>
      </c>
      <c r="AW45" s="252">
        <f t="shared" si="38"/>
        <v>0</v>
      </c>
      <c r="AX45" s="252"/>
      <c r="AY45" s="252">
        <f t="shared" si="23"/>
        <v>0</v>
      </c>
      <c r="AZ45" s="252">
        <f t="shared" si="24"/>
        <v>0</v>
      </c>
      <c r="BA45" s="252"/>
      <c r="BB45" s="252">
        <f t="shared" si="25"/>
        <v>0</v>
      </c>
      <c r="BC45" s="252"/>
      <c r="BD45" s="252">
        <f t="shared" si="26"/>
        <v>0</v>
      </c>
      <c r="BE45" s="252"/>
      <c r="BF45" s="252"/>
      <c r="BG45" s="252">
        <f t="shared" si="27"/>
        <v>0</v>
      </c>
      <c r="BH45" s="252"/>
      <c r="BI45" s="252">
        <f t="shared" si="28"/>
        <v>0</v>
      </c>
      <c r="BJ45" s="252">
        <f t="shared" si="29"/>
        <v>0</v>
      </c>
      <c r="BK45" s="252">
        <f t="shared" si="39"/>
        <v>0</v>
      </c>
      <c r="BM45" s="252">
        <f t="shared" si="40"/>
        <v>0</v>
      </c>
      <c r="BO45" s="252">
        <f t="shared" si="41"/>
        <v>0</v>
      </c>
    </row>
    <row r="46" spans="2:67" ht="20.100000000000001" customHeight="1">
      <c r="B46" s="11">
        <v>38</v>
      </c>
      <c r="C46" s="52" t="str">
        <f>CONCATENATE('2'!C41,'2'!Q41,'2'!D41,'2'!Q41,'2'!E41)</f>
        <v xml:space="preserve">  </v>
      </c>
      <c r="D46" s="51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12">
        <f t="shared" si="30"/>
        <v>0</v>
      </c>
      <c r="Z46" s="12">
        <f t="shared" si="31"/>
        <v>0</v>
      </c>
      <c r="AA46" s="12">
        <f t="shared" si="32"/>
        <v>0</v>
      </c>
      <c r="AB46" s="13">
        <f>ROUNDUP(((40/AA5)*Y46),0)</f>
        <v>0</v>
      </c>
      <c r="AC46" s="14"/>
      <c r="AD46" s="262"/>
      <c r="AE46" s="221"/>
      <c r="AF46" s="252">
        <f t="shared" si="12"/>
        <v>0</v>
      </c>
      <c r="AG46" s="252">
        <f t="shared" si="13"/>
        <v>0</v>
      </c>
      <c r="AH46" s="252">
        <f t="shared" si="14"/>
        <v>0</v>
      </c>
      <c r="AI46" s="252">
        <f t="shared" si="15"/>
        <v>0</v>
      </c>
      <c r="AJ46" s="252">
        <f t="shared" si="16"/>
        <v>0</v>
      </c>
      <c r="AK46" s="252">
        <f t="shared" si="17"/>
        <v>0</v>
      </c>
      <c r="AL46" s="252">
        <f t="shared" si="18"/>
        <v>0</v>
      </c>
      <c r="AM46" s="252">
        <f t="shared" si="19"/>
        <v>0</v>
      </c>
      <c r="AN46" s="252">
        <f t="shared" si="20"/>
        <v>0</v>
      </c>
      <c r="AO46" s="252">
        <f t="shared" si="21"/>
        <v>0</v>
      </c>
      <c r="AP46" s="252">
        <f t="shared" si="22"/>
        <v>0</v>
      </c>
      <c r="AQ46" s="252">
        <f t="shared" si="22"/>
        <v>0</v>
      </c>
      <c r="AR46" s="252">
        <f t="shared" si="33"/>
        <v>0</v>
      </c>
      <c r="AS46" s="252">
        <f t="shared" si="34"/>
        <v>0</v>
      </c>
      <c r="AT46" s="252">
        <f t="shared" si="35"/>
        <v>0</v>
      </c>
      <c r="AU46" s="252">
        <f t="shared" si="36"/>
        <v>0</v>
      </c>
      <c r="AV46" s="252">
        <f t="shared" si="37"/>
        <v>0</v>
      </c>
      <c r="AW46" s="252">
        <f t="shared" si="38"/>
        <v>0</v>
      </c>
      <c r="AX46" s="252"/>
      <c r="AY46" s="252">
        <f t="shared" si="23"/>
        <v>0</v>
      </c>
      <c r="AZ46" s="252">
        <f t="shared" si="24"/>
        <v>0</v>
      </c>
      <c r="BA46" s="252"/>
      <c r="BB46" s="252">
        <f t="shared" si="25"/>
        <v>0</v>
      </c>
      <c r="BC46" s="252"/>
      <c r="BD46" s="252">
        <f t="shared" si="26"/>
        <v>0</v>
      </c>
      <c r="BE46" s="252"/>
      <c r="BF46" s="252"/>
      <c r="BG46" s="252">
        <f t="shared" si="27"/>
        <v>0</v>
      </c>
      <c r="BH46" s="252"/>
      <c r="BI46" s="252">
        <f t="shared" si="28"/>
        <v>0</v>
      </c>
      <c r="BJ46" s="252">
        <f t="shared" si="29"/>
        <v>0</v>
      </c>
      <c r="BK46" s="252">
        <f t="shared" si="39"/>
        <v>0</v>
      </c>
      <c r="BM46" s="252">
        <f t="shared" si="40"/>
        <v>0</v>
      </c>
      <c r="BO46" s="252">
        <f t="shared" si="41"/>
        <v>0</v>
      </c>
    </row>
    <row r="47" spans="2:67" ht="20.100000000000001" customHeight="1">
      <c r="B47" s="11">
        <v>39</v>
      </c>
      <c r="C47" s="52" t="str">
        <f>CONCATENATE('2'!C42,'2'!Q42,'2'!D42,'2'!Q42,'2'!E42)</f>
        <v xml:space="preserve">  </v>
      </c>
      <c r="D47" s="51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12">
        <f t="shared" si="30"/>
        <v>0</v>
      </c>
      <c r="Z47" s="12">
        <f t="shared" si="31"/>
        <v>0</v>
      </c>
      <c r="AA47" s="12">
        <f t="shared" si="32"/>
        <v>0</v>
      </c>
      <c r="AB47" s="13">
        <f>ROUNDUP(((40/AA5)*Y47),0)</f>
        <v>0</v>
      </c>
      <c r="AC47" s="14"/>
      <c r="AD47" s="262"/>
      <c r="AE47" s="221"/>
      <c r="AF47" s="252">
        <f t="shared" si="12"/>
        <v>0</v>
      </c>
      <c r="AG47" s="252">
        <f t="shared" si="13"/>
        <v>0</v>
      </c>
      <c r="AH47" s="252">
        <f t="shared" si="14"/>
        <v>0</v>
      </c>
      <c r="AI47" s="252">
        <f t="shared" si="15"/>
        <v>0</v>
      </c>
      <c r="AJ47" s="252">
        <f t="shared" si="16"/>
        <v>0</v>
      </c>
      <c r="AK47" s="252">
        <f t="shared" si="17"/>
        <v>0</v>
      </c>
      <c r="AL47" s="252">
        <f t="shared" si="18"/>
        <v>0</v>
      </c>
      <c r="AM47" s="252">
        <f t="shared" si="19"/>
        <v>0</v>
      </c>
      <c r="AN47" s="252">
        <f t="shared" si="20"/>
        <v>0</v>
      </c>
      <c r="AO47" s="252">
        <f t="shared" si="21"/>
        <v>0</v>
      </c>
      <c r="AP47" s="252">
        <f t="shared" si="22"/>
        <v>0</v>
      </c>
      <c r="AQ47" s="252">
        <f t="shared" si="22"/>
        <v>0</v>
      </c>
      <c r="AR47" s="252">
        <f t="shared" si="33"/>
        <v>0</v>
      </c>
      <c r="AS47" s="252">
        <f t="shared" si="34"/>
        <v>0</v>
      </c>
      <c r="AT47" s="252">
        <f t="shared" si="35"/>
        <v>0</v>
      </c>
      <c r="AU47" s="252">
        <f t="shared" si="36"/>
        <v>0</v>
      </c>
      <c r="AV47" s="252">
        <f t="shared" si="37"/>
        <v>0</v>
      </c>
      <c r="AW47" s="252">
        <f t="shared" si="38"/>
        <v>0</v>
      </c>
      <c r="AX47" s="252"/>
      <c r="AY47" s="252">
        <f t="shared" si="23"/>
        <v>0</v>
      </c>
      <c r="AZ47" s="252">
        <f t="shared" si="24"/>
        <v>0</v>
      </c>
      <c r="BA47" s="252"/>
      <c r="BB47" s="252">
        <f t="shared" si="25"/>
        <v>0</v>
      </c>
      <c r="BC47" s="252"/>
      <c r="BD47" s="252">
        <f t="shared" si="26"/>
        <v>0</v>
      </c>
      <c r="BE47" s="252"/>
      <c r="BF47" s="252"/>
      <c r="BG47" s="252">
        <f t="shared" si="27"/>
        <v>0</v>
      </c>
      <c r="BH47" s="252"/>
      <c r="BI47" s="252">
        <f t="shared" si="28"/>
        <v>0</v>
      </c>
      <c r="BJ47" s="252">
        <f t="shared" si="29"/>
        <v>0</v>
      </c>
      <c r="BK47" s="252">
        <f t="shared" si="39"/>
        <v>0</v>
      </c>
      <c r="BM47" s="252">
        <f t="shared" si="40"/>
        <v>0</v>
      </c>
      <c r="BO47" s="252">
        <f t="shared" si="41"/>
        <v>0</v>
      </c>
    </row>
    <row r="48" spans="2:67" ht="20.100000000000001" customHeight="1">
      <c r="B48" s="11">
        <v>40</v>
      </c>
      <c r="C48" s="52" t="str">
        <f>CONCATENATE('2'!C43,'2'!Q43,'2'!D43,'2'!Q43,'2'!E43)</f>
        <v xml:space="preserve">  </v>
      </c>
      <c r="D48" s="51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12">
        <f t="shared" si="30"/>
        <v>0</v>
      </c>
      <c r="Z48" s="12">
        <f t="shared" si="31"/>
        <v>0</v>
      </c>
      <c r="AA48" s="12">
        <f t="shared" si="32"/>
        <v>0</v>
      </c>
      <c r="AB48" s="13">
        <f>ROUNDUP(((40/AA5)*Y48),0)</f>
        <v>0</v>
      </c>
      <c r="AC48" s="14"/>
      <c r="AD48" s="262"/>
      <c r="AE48" s="221"/>
      <c r="AF48" s="252">
        <f t="shared" si="12"/>
        <v>0</v>
      </c>
      <c r="AG48" s="252">
        <f t="shared" si="13"/>
        <v>0</v>
      </c>
      <c r="AH48" s="252">
        <f t="shared" si="14"/>
        <v>0</v>
      </c>
      <c r="AI48" s="252">
        <f t="shared" si="15"/>
        <v>0</v>
      </c>
      <c r="AJ48" s="252">
        <f t="shared" si="16"/>
        <v>0</v>
      </c>
      <c r="AK48" s="252">
        <f t="shared" si="17"/>
        <v>0</v>
      </c>
      <c r="AL48" s="252">
        <f t="shared" si="18"/>
        <v>0</v>
      </c>
      <c r="AM48" s="252">
        <f t="shared" si="19"/>
        <v>0</v>
      </c>
      <c r="AN48" s="252">
        <f t="shared" si="20"/>
        <v>0</v>
      </c>
      <c r="AO48" s="252">
        <f t="shared" si="21"/>
        <v>0</v>
      </c>
      <c r="AP48" s="252">
        <f t="shared" si="22"/>
        <v>0</v>
      </c>
      <c r="AQ48" s="252">
        <f t="shared" si="22"/>
        <v>0</v>
      </c>
      <c r="AR48" s="252">
        <f t="shared" si="33"/>
        <v>0</v>
      </c>
      <c r="AS48" s="252">
        <f t="shared" si="34"/>
        <v>0</v>
      </c>
      <c r="AT48" s="252">
        <f t="shared" si="35"/>
        <v>0</v>
      </c>
      <c r="AU48" s="252">
        <f t="shared" si="36"/>
        <v>0</v>
      </c>
      <c r="AV48" s="252">
        <f t="shared" si="37"/>
        <v>0</v>
      </c>
      <c r="AW48" s="252">
        <f t="shared" si="38"/>
        <v>0</v>
      </c>
      <c r="AX48" s="252"/>
      <c r="AY48" s="252">
        <f t="shared" si="23"/>
        <v>0</v>
      </c>
      <c r="AZ48" s="252">
        <f t="shared" si="24"/>
        <v>0</v>
      </c>
      <c r="BA48" s="252"/>
      <c r="BB48" s="252">
        <f t="shared" si="25"/>
        <v>0</v>
      </c>
      <c r="BC48" s="252"/>
      <c r="BD48" s="252">
        <f t="shared" si="26"/>
        <v>0</v>
      </c>
      <c r="BE48" s="252"/>
      <c r="BF48" s="252"/>
      <c r="BG48" s="252">
        <f t="shared" si="27"/>
        <v>0</v>
      </c>
      <c r="BH48" s="252"/>
      <c r="BI48" s="252">
        <f t="shared" si="28"/>
        <v>0</v>
      </c>
      <c r="BJ48" s="252">
        <f t="shared" si="29"/>
        <v>0</v>
      </c>
      <c r="BK48" s="252">
        <f t="shared" si="39"/>
        <v>0</v>
      </c>
      <c r="BM48" s="252">
        <f t="shared" si="40"/>
        <v>0</v>
      </c>
      <c r="BO48" s="252">
        <f t="shared" si="41"/>
        <v>0</v>
      </c>
    </row>
    <row r="49" spans="2:67" ht="20.100000000000001" customHeight="1">
      <c r="B49" s="11">
        <v>41</v>
      </c>
      <c r="C49" s="52" t="str">
        <f>CONCATENATE('2'!C44,'2'!Q44,'2'!D44,'2'!Q44,'2'!E44)</f>
        <v xml:space="preserve">  </v>
      </c>
      <c r="D49" s="51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12">
        <f t="shared" si="30"/>
        <v>0</v>
      </c>
      <c r="Z49" s="12">
        <f t="shared" si="31"/>
        <v>0</v>
      </c>
      <c r="AA49" s="12">
        <f t="shared" si="32"/>
        <v>0</v>
      </c>
      <c r="AB49" s="13">
        <f>ROUNDUP(((40/AA5)*Y49),0)</f>
        <v>0</v>
      </c>
      <c r="AC49" s="14"/>
      <c r="AD49" s="262"/>
      <c r="AE49" s="221"/>
      <c r="AF49" s="252">
        <f t="shared" si="12"/>
        <v>0</v>
      </c>
      <c r="AG49" s="252">
        <f t="shared" si="13"/>
        <v>0</v>
      </c>
      <c r="AH49" s="252">
        <f t="shared" si="14"/>
        <v>0</v>
      </c>
      <c r="AI49" s="252">
        <f t="shared" si="15"/>
        <v>0</v>
      </c>
      <c r="AJ49" s="252">
        <f t="shared" si="16"/>
        <v>0</v>
      </c>
      <c r="AK49" s="252">
        <f t="shared" si="17"/>
        <v>0</v>
      </c>
      <c r="AL49" s="252">
        <f t="shared" si="18"/>
        <v>0</v>
      </c>
      <c r="AM49" s="252">
        <f t="shared" si="19"/>
        <v>0</v>
      </c>
      <c r="AN49" s="252">
        <f t="shared" si="20"/>
        <v>0</v>
      </c>
      <c r="AO49" s="252">
        <f t="shared" si="21"/>
        <v>0</v>
      </c>
      <c r="AP49" s="252">
        <f t="shared" si="22"/>
        <v>0</v>
      </c>
      <c r="AQ49" s="252">
        <f t="shared" si="22"/>
        <v>0</v>
      </c>
      <c r="AR49" s="252">
        <f t="shared" si="33"/>
        <v>0</v>
      </c>
      <c r="AS49" s="252">
        <f t="shared" si="34"/>
        <v>0</v>
      </c>
      <c r="AT49" s="252">
        <f t="shared" si="35"/>
        <v>0</v>
      </c>
      <c r="AU49" s="252">
        <f t="shared" si="36"/>
        <v>0</v>
      </c>
      <c r="AV49" s="252">
        <f t="shared" si="37"/>
        <v>0</v>
      </c>
      <c r="AW49" s="252">
        <f t="shared" si="38"/>
        <v>0</v>
      </c>
      <c r="AX49" s="252"/>
      <c r="AY49" s="252">
        <f t="shared" si="23"/>
        <v>0</v>
      </c>
      <c r="AZ49" s="252">
        <f t="shared" si="24"/>
        <v>0</v>
      </c>
      <c r="BA49" s="252"/>
      <c r="BB49" s="252">
        <f t="shared" si="25"/>
        <v>0</v>
      </c>
      <c r="BC49" s="252"/>
      <c r="BD49" s="252">
        <f t="shared" si="26"/>
        <v>0</v>
      </c>
      <c r="BE49" s="252"/>
      <c r="BF49" s="252"/>
      <c r="BG49" s="252">
        <f t="shared" si="27"/>
        <v>0</v>
      </c>
      <c r="BH49" s="252"/>
      <c r="BI49" s="252">
        <f t="shared" si="28"/>
        <v>0</v>
      </c>
      <c r="BJ49" s="252">
        <f t="shared" si="29"/>
        <v>0</v>
      </c>
      <c r="BK49" s="252">
        <f t="shared" si="39"/>
        <v>0</v>
      </c>
      <c r="BM49" s="252">
        <f t="shared" si="40"/>
        <v>0</v>
      </c>
      <c r="BO49" s="252">
        <f t="shared" si="41"/>
        <v>0</v>
      </c>
    </row>
    <row r="50" spans="2:67" ht="20.100000000000001" customHeight="1">
      <c r="B50" s="11">
        <v>42</v>
      </c>
      <c r="C50" s="52" t="str">
        <f>CONCATENATE('2'!C45,'2'!Q45,'2'!D45,'2'!Q45,'2'!E45)</f>
        <v xml:space="preserve">  </v>
      </c>
      <c r="D50" s="51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12">
        <f t="shared" si="30"/>
        <v>0</v>
      </c>
      <c r="Z50" s="12">
        <f t="shared" si="31"/>
        <v>0</v>
      </c>
      <c r="AA50" s="12">
        <f t="shared" si="32"/>
        <v>0</v>
      </c>
      <c r="AB50" s="13">
        <f>ROUNDUP(((40/AA5)*Y50),0)</f>
        <v>0</v>
      </c>
      <c r="AC50" s="14"/>
      <c r="AD50" s="262"/>
      <c r="AE50" s="221"/>
      <c r="AF50" s="252">
        <f t="shared" si="12"/>
        <v>0</v>
      </c>
      <c r="AG50" s="252">
        <f t="shared" si="13"/>
        <v>0</v>
      </c>
      <c r="AH50" s="252">
        <f t="shared" si="14"/>
        <v>0</v>
      </c>
      <c r="AI50" s="252">
        <f t="shared" si="15"/>
        <v>0</v>
      </c>
      <c r="AJ50" s="252">
        <f t="shared" si="16"/>
        <v>0</v>
      </c>
      <c r="AK50" s="252">
        <f t="shared" si="17"/>
        <v>0</v>
      </c>
      <c r="AL50" s="252">
        <f t="shared" si="18"/>
        <v>0</v>
      </c>
      <c r="AM50" s="252">
        <f t="shared" si="19"/>
        <v>0</v>
      </c>
      <c r="AN50" s="252">
        <f t="shared" si="20"/>
        <v>0</v>
      </c>
      <c r="AO50" s="252">
        <f t="shared" si="21"/>
        <v>0</v>
      </c>
      <c r="AP50" s="252">
        <f t="shared" si="22"/>
        <v>0</v>
      </c>
      <c r="AQ50" s="252">
        <f t="shared" si="22"/>
        <v>0</v>
      </c>
      <c r="AR50" s="252">
        <f t="shared" si="33"/>
        <v>0</v>
      </c>
      <c r="AS50" s="252">
        <f t="shared" si="34"/>
        <v>0</v>
      </c>
      <c r="AT50" s="252">
        <f t="shared" si="35"/>
        <v>0</v>
      </c>
      <c r="AU50" s="252">
        <f t="shared" si="36"/>
        <v>0</v>
      </c>
      <c r="AV50" s="252">
        <f t="shared" si="37"/>
        <v>0</v>
      </c>
      <c r="AW50" s="252">
        <f t="shared" si="38"/>
        <v>0</v>
      </c>
      <c r="AX50" s="252"/>
      <c r="AY50" s="252">
        <f t="shared" si="23"/>
        <v>0</v>
      </c>
      <c r="AZ50" s="252">
        <f t="shared" si="24"/>
        <v>0</v>
      </c>
      <c r="BA50" s="252"/>
      <c r="BB50" s="252">
        <f t="shared" si="25"/>
        <v>0</v>
      </c>
      <c r="BC50" s="252"/>
      <c r="BD50" s="252">
        <f t="shared" si="26"/>
        <v>0</v>
      </c>
      <c r="BE50" s="252"/>
      <c r="BF50" s="252"/>
      <c r="BG50" s="252">
        <f t="shared" si="27"/>
        <v>0</v>
      </c>
      <c r="BH50" s="252"/>
      <c r="BI50" s="252">
        <f t="shared" si="28"/>
        <v>0</v>
      </c>
      <c r="BJ50" s="252">
        <f t="shared" si="29"/>
        <v>0</v>
      </c>
      <c r="BK50" s="252">
        <f t="shared" si="39"/>
        <v>0</v>
      </c>
      <c r="BM50" s="252">
        <f t="shared" si="40"/>
        <v>0</v>
      </c>
      <c r="BO50" s="252">
        <f t="shared" si="41"/>
        <v>0</v>
      </c>
    </row>
    <row r="51" spans="2:67" ht="20.100000000000001" customHeight="1">
      <c r="B51" s="11">
        <v>43</v>
      </c>
      <c r="C51" s="52" t="str">
        <f>CONCATENATE('2'!C46,'2'!Q46,'2'!D46,'2'!Q46,'2'!E46)</f>
        <v xml:space="preserve">  </v>
      </c>
      <c r="D51" s="51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12">
        <f t="shared" si="30"/>
        <v>0</v>
      </c>
      <c r="Z51" s="12">
        <f t="shared" si="31"/>
        <v>0</v>
      </c>
      <c r="AA51" s="12">
        <f t="shared" si="32"/>
        <v>0</v>
      </c>
      <c r="AB51" s="13">
        <f>ROUNDUP(((40/AA5)*Y51),0)</f>
        <v>0</v>
      </c>
      <c r="AC51" s="14"/>
      <c r="AD51" s="262"/>
      <c r="AE51" s="221"/>
      <c r="AF51" s="252">
        <f t="shared" si="12"/>
        <v>0</v>
      </c>
      <c r="AG51" s="252">
        <f t="shared" si="13"/>
        <v>0</v>
      </c>
      <c r="AH51" s="252">
        <f t="shared" si="14"/>
        <v>0</v>
      </c>
      <c r="AI51" s="252">
        <f t="shared" si="15"/>
        <v>0</v>
      </c>
      <c r="AJ51" s="252">
        <f t="shared" si="16"/>
        <v>0</v>
      </c>
      <c r="AK51" s="252">
        <f t="shared" si="17"/>
        <v>0</v>
      </c>
      <c r="AL51" s="252">
        <f t="shared" si="18"/>
        <v>0</v>
      </c>
      <c r="AM51" s="252">
        <f t="shared" si="19"/>
        <v>0</v>
      </c>
      <c r="AN51" s="252">
        <f t="shared" si="20"/>
        <v>0</v>
      </c>
      <c r="AO51" s="252">
        <f t="shared" si="21"/>
        <v>0</v>
      </c>
      <c r="AP51" s="252">
        <f t="shared" si="22"/>
        <v>0</v>
      </c>
      <c r="AQ51" s="252">
        <f t="shared" si="22"/>
        <v>0</v>
      </c>
      <c r="AR51" s="252">
        <f t="shared" si="33"/>
        <v>0</v>
      </c>
      <c r="AS51" s="252">
        <f t="shared" si="34"/>
        <v>0</v>
      </c>
      <c r="AT51" s="252">
        <f t="shared" si="35"/>
        <v>0</v>
      </c>
      <c r="AU51" s="252">
        <f t="shared" si="36"/>
        <v>0</v>
      </c>
      <c r="AV51" s="252">
        <f t="shared" si="37"/>
        <v>0</v>
      </c>
      <c r="AW51" s="252">
        <f t="shared" si="38"/>
        <v>0</v>
      </c>
      <c r="AX51" s="252"/>
      <c r="AY51" s="252">
        <f t="shared" si="23"/>
        <v>0</v>
      </c>
      <c r="AZ51" s="252">
        <f t="shared" si="24"/>
        <v>0</v>
      </c>
      <c r="BA51" s="252"/>
      <c r="BB51" s="252">
        <f t="shared" si="25"/>
        <v>0</v>
      </c>
      <c r="BC51" s="252"/>
      <c r="BD51" s="252">
        <f t="shared" si="26"/>
        <v>0</v>
      </c>
      <c r="BE51" s="252"/>
      <c r="BF51" s="252"/>
      <c r="BG51" s="252">
        <f t="shared" si="27"/>
        <v>0</v>
      </c>
      <c r="BH51" s="252"/>
      <c r="BI51" s="252">
        <f t="shared" si="28"/>
        <v>0</v>
      </c>
      <c r="BJ51" s="252">
        <f t="shared" si="29"/>
        <v>0</v>
      </c>
      <c r="BK51" s="252">
        <f t="shared" si="39"/>
        <v>0</v>
      </c>
      <c r="BM51" s="252">
        <f t="shared" si="40"/>
        <v>0</v>
      </c>
      <c r="BO51" s="252">
        <f t="shared" si="41"/>
        <v>0</v>
      </c>
    </row>
    <row r="52" spans="2:67" ht="20.100000000000001" customHeight="1">
      <c r="B52" s="11">
        <v>44</v>
      </c>
      <c r="C52" s="52" t="str">
        <f>CONCATENATE('2'!C47,'2'!Q47,'2'!D47,'2'!Q47,'2'!E47)</f>
        <v xml:space="preserve">  </v>
      </c>
      <c r="D52" s="51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12">
        <f t="shared" si="30"/>
        <v>0</v>
      </c>
      <c r="Z52" s="12">
        <f t="shared" si="31"/>
        <v>0</v>
      </c>
      <c r="AA52" s="12">
        <f t="shared" si="32"/>
        <v>0</v>
      </c>
      <c r="AB52" s="13">
        <f>ROUNDUP(((40/AA5)*Y52),0)</f>
        <v>0</v>
      </c>
      <c r="AC52" s="14"/>
      <c r="AD52" s="262"/>
      <c r="AE52" s="221"/>
      <c r="AF52" s="252">
        <f t="shared" si="12"/>
        <v>0</v>
      </c>
      <c r="AG52" s="252">
        <f t="shared" si="13"/>
        <v>0</v>
      </c>
      <c r="AH52" s="252">
        <f t="shared" si="14"/>
        <v>0</v>
      </c>
      <c r="AI52" s="252">
        <f t="shared" si="15"/>
        <v>0</v>
      </c>
      <c r="AJ52" s="252">
        <f t="shared" si="16"/>
        <v>0</v>
      </c>
      <c r="AK52" s="252">
        <f t="shared" si="17"/>
        <v>0</v>
      </c>
      <c r="AL52" s="252">
        <f t="shared" si="18"/>
        <v>0</v>
      </c>
      <c r="AM52" s="252">
        <f t="shared" si="19"/>
        <v>0</v>
      </c>
      <c r="AN52" s="252">
        <f t="shared" si="20"/>
        <v>0</v>
      </c>
      <c r="AO52" s="252">
        <f t="shared" si="21"/>
        <v>0</v>
      </c>
      <c r="AP52" s="252">
        <f t="shared" si="22"/>
        <v>0</v>
      </c>
      <c r="AQ52" s="252">
        <f t="shared" si="22"/>
        <v>0</v>
      </c>
      <c r="AR52" s="252">
        <f t="shared" si="33"/>
        <v>0</v>
      </c>
      <c r="AS52" s="252">
        <f t="shared" si="34"/>
        <v>0</v>
      </c>
      <c r="AT52" s="252">
        <f t="shared" si="35"/>
        <v>0</v>
      </c>
      <c r="AU52" s="252">
        <f t="shared" si="36"/>
        <v>0</v>
      </c>
      <c r="AV52" s="252">
        <f t="shared" si="37"/>
        <v>0</v>
      </c>
      <c r="AW52" s="252">
        <f t="shared" si="38"/>
        <v>0</v>
      </c>
      <c r="AX52" s="252"/>
      <c r="AY52" s="252">
        <f t="shared" si="23"/>
        <v>0</v>
      </c>
      <c r="AZ52" s="252">
        <f t="shared" si="24"/>
        <v>0</v>
      </c>
      <c r="BA52" s="252"/>
      <c r="BB52" s="252">
        <f t="shared" si="25"/>
        <v>0</v>
      </c>
      <c r="BC52" s="252"/>
      <c r="BD52" s="252">
        <f t="shared" si="26"/>
        <v>0</v>
      </c>
      <c r="BE52" s="252"/>
      <c r="BF52" s="252"/>
      <c r="BG52" s="252">
        <f t="shared" si="27"/>
        <v>0</v>
      </c>
      <c r="BH52" s="252"/>
      <c r="BI52" s="252">
        <f t="shared" si="28"/>
        <v>0</v>
      </c>
      <c r="BJ52" s="252">
        <f t="shared" si="29"/>
        <v>0</v>
      </c>
      <c r="BK52" s="252">
        <f t="shared" si="39"/>
        <v>0</v>
      </c>
      <c r="BM52" s="252">
        <f t="shared" si="40"/>
        <v>0</v>
      </c>
      <c r="BO52" s="252">
        <f t="shared" si="41"/>
        <v>0</v>
      </c>
    </row>
    <row r="53" spans="2:67" ht="20.100000000000001" customHeight="1">
      <c r="B53" s="11">
        <v>45</v>
      </c>
      <c r="C53" s="52" t="str">
        <f>CONCATENATE('2'!C48,'2'!Q48,'2'!D48,'2'!Q48,'2'!E48)</f>
        <v xml:space="preserve">  </v>
      </c>
      <c r="D53" s="51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12">
        <f t="shared" si="30"/>
        <v>0</v>
      </c>
      <c r="Z53" s="12">
        <f t="shared" si="31"/>
        <v>0</v>
      </c>
      <c r="AA53" s="12">
        <f t="shared" si="32"/>
        <v>0</v>
      </c>
      <c r="AB53" s="13">
        <f>ROUNDUP(((40/AA5)*Y53),0)</f>
        <v>0</v>
      </c>
      <c r="AC53" s="14"/>
      <c r="AD53" s="262"/>
      <c r="AE53" s="221"/>
      <c r="AF53" s="252">
        <f t="shared" si="12"/>
        <v>0</v>
      </c>
      <c r="AG53" s="252">
        <f t="shared" si="13"/>
        <v>0</v>
      </c>
      <c r="AH53" s="252">
        <f t="shared" si="14"/>
        <v>0</v>
      </c>
      <c r="AI53" s="252">
        <f t="shared" si="15"/>
        <v>0</v>
      </c>
      <c r="AJ53" s="252">
        <f t="shared" si="16"/>
        <v>0</v>
      </c>
      <c r="AK53" s="252">
        <f t="shared" si="17"/>
        <v>0</v>
      </c>
      <c r="AL53" s="252">
        <f t="shared" si="18"/>
        <v>0</v>
      </c>
      <c r="AM53" s="252">
        <f t="shared" si="19"/>
        <v>0</v>
      </c>
      <c r="AN53" s="252">
        <f t="shared" si="20"/>
        <v>0</v>
      </c>
      <c r="AO53" s="252">
        <f t="shared" si="21"/>
        <v>0</v>
      </c>
      <c r="AP53" s="252">
        <f t="shared" si="22"/>
        <v>0</v>
      </c>
      <c r="AQ53" s="252">
        <f t="shared" si="22"/>
        <v>0</v>
      </c>
      <c r="AR53" s="252">
        <f t="shared" si="33"/>
        <v>0</v>
      </c>
      <c r="AS53" s="252">
        <f t="shared" si="34"/>
        <v>0</v>
      </c>
      <c r="AT53" s="252">
        <f t="shared" si="35"/>
        <v>0</v>
      </c>
      <c r="AU53" s="252">
        <f t="shared" si="36"/>
        <v>0</v>
      </c>
      <c r="AV53" s="252">
        <f t="shared" si="37"/>
        <v>0</v>
      </c>
      <c r="AW53" s="252">
        <f t="shared" si="38"/>
        <v>0</v>
      </c>
      <c r="AX53" s="252"/>
      <c r="AY53" s="252">
        <f t="shared" si="23"/>
        <v>0</v>
      </c>
      <c r="AZ53" s="252">
        <f t="shared" si="24"/>
        <v>0</v>
      </c>
      <c r="BA53" s="252"/>
      <c r="BB53" s="252">
        <f t="shared" si="25"/>
        <v>0</v>
      </c>
      <c r="BC53" s="252"/>
      <c r="BD53" s="252">
        <f t="shared" si="26"/>
        <v>0</v>
      </c>
      <c r="BE53" s="252"/>
      <c r="BF53" s="252"/>
      <c r="BG53" s="252">
        <f t="shared" si="27"/>
        <v>0</v>
      </c>
      <c r="BH53" s="252"/>
      <c r="BI53" s="252">
        <f t="shared" si="28"/>
        <v>0</v>
      </c>
      <c r="BJ53" s="252">
        <f t="shared" si="29"/>
        <v>0</v>
      </c>
      <c r="BK53" s="252">
        <f t="shared" si="39"/>
        <v>0</v>
      </c>
      <c r="BM53" s="252">
        <f t="shared" si="40"/>
        <v>0</v>
      </c>
      <c r="BO53" s="252">
        <f t="shared" si="41"/>
        <v>0</v>
      </c>
    </row>
    <row r="54" spans="2:67" ht="20.100000000000001" customHeight="1">
      <c r="B54" s="11">
        <v>46</v>
      </c>
      <c r="C54" s="52" t="str">
        <f>CONCATENATE('2'!C49,'2'!Q49,'2'!D49,'2'!Q49,'2'!E49)</f>
        <v xml:space="preserve">  </v>
      </c>
      <c r="D54" s="51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12">
        <f t="shared" si="30"/>
        <v>0</v>
      </c>
      <c r="Z54" s="12">
        <f t="shared" si="31"/>
        <v>0</v>
      </c>
      <c r="AA54" s="12">
        <f t="shared" si="32"/>
        <v>0</v>
      </c>
      <c r="AB54" s="13">
        <f>ROUNDUP(((40/AA5)*Y54),0)</f>
        <v>0</v>
      </c>
      <c r="AC54" s="14"/>
      <c r="AD54" s="262"/>
      <c r="AE54" s="221"/>
      <c r="AF54" s="252">
        <f t="shared" si="12"/>
        <v>0</v>
      </c>
      <c r="AG54" s="252">
        <f t="shared" si="13"/>
        <v>0</v>
      </c>
      <c r="AH54" s="252">
        <f t="shared" si="14"/>
        <v>0</v>
      </c>
      <c r="AI54" s="252">
        <f t="shared" si="15"/>
        <v>0</v>
      </c>
      <c r="AJ54" s="252">
        <f t="shared" si="16"/>
        <v>0</v>
      </c>
      <c r="AK54" s="252">
        <f t="shared" si="17"/>
        <v>0</v>
      </c>
      <c r="AL54" s="252">
        <f t="shared" si="18"/>
        <v>0</v>
      </c>
      <c r="AM54" s="252">
        <f t="shared" si="19"/>
        <v>0</v>
      </c>
      <c r="AN54" s="252">
        <f t="shared" si="20"/>
        <v>0</v>
      </c>
      <c r="AO54" s="252">
        <f t="shared" si="21"/>
        <v>0</v>
      </c>
      <c r="AP54" s="252">
        <f t="shared" si="22"/>
        <v>0</v>
      </c>
      <c r="AQ54" s="252">
        <f t="shared" si="22"/>
        <v>0</v>
      </c>
      <c r="AR54" s="252">
        <f t="shared" si="33"/>
        <v>0</v>
      </c>
      <c r="AS54" s="252">
        <f t="shared" si="34"/>
        <v>0</v>
      </c>
      <c r="AT54" s="252">
        <f t="shared" si="35"/>
        <v>0</v>
      </c>
      <c r="AU54" s="252">
        <f t="shared" si="36"/>
        <v>0</v>
      </c>
      <c r="AV54" s="252">
        <f t="shared" si="37"/>
        <v>0</v>
      </c>
      <c r="AW54" s="252">
        <f t="shared" si="38"/>
        <v>0</v>
      </c>
      <c r="AX54" s="252"/>
      <c r="AY54" s="252">
        <f t="shared" si="23"/>
        <v>0</v>
      </c>
      <c r="AZ54" s="252">
        <f t="shared" si="24"/>
        <v>0</v>
      </c>
      <c r="BA54" s="252"/>
      <c r="BB54" s="252">
        <f t="shared" si="25"/>
        <v>0</v>
      </c>
      <c r="BC54" s="252"/>
      <c r="BD54" s="252">
        <f t="shared" si="26"/>
        <v>0</v>
      </c>
      <c r="BE54" s="252"/>
      <c r="BF54" s="252"/>
      <c r="BG54" s="252">
        <f t="shared" si="27"/>
        <v>0</v>
      </c>
      <c r="BH54" s="252"/>
      <c r="BI54" s="252">
        <f t="shared" si="28"/>
        <v>0</v>
      </c>
      <c r="BJ54" s="252">
        <f t="shared" si="29"/>
        <v>0</v>
      </c>
      <c r="BK54" s="252">
        <f t="shared" si="39"/>
        <v>0</v>
      </c>
      <c r="BM54" s="252">
        <f t="shared" si="40"/>
        <v>0</v>
      </c>
      <c r="BO54" s="252">
        <f t="shared" si="41"/>
        <v>0</v>
      </c>
    </row>
    <row r="55" spans="2:67" ht="20.100000000000001" customHeight="1">
      <c r="B55" s="11">
        <v>47</v>
      </c>
      <c r="C55" s="52" t="str">
        <f>CONCATENATE('2'!C50,'2'!Q50,'2'!D50,'2'!Q50,'2'!E50)</f>
        <v xml:space="preserve">  </v>
      </c>
      <c r="D55" s="51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12">
        <f t="shared" si="30"/>
        <v>0</v>
      </c>
      <c r="Z55" s="12">
        <f t="shared" si="31"/>
        <v>0</v>
      </c>
      <c r="AA55" s="12">
        <f t="shared" si="32"/>
        <v>0</v>
      </c>
      <c r="AB55" s="13">
        <f>ROUNDUP(((40/AA5)*Y55),0)</f>
        <v>0</v>
      </c>
      <c r="AC55" s="14"/>
      <c r="AD55" s="262"/>
      <c r="AE55" s="221"/>
      <c r="AF55" s="252">
        <f t="shared" si="12"/>
        <v>0</v>
      </c>
      <c r="AG55" s="252">
        <f t="shared" si="13"/>
        <v>0</v>
      </c>
      <c r="AH55" s="252">
        <f t="shared" si="14"/>
        <v>0</v>
      </c>
      <c r="AI55" s="252">
        <f t="shared" si="15"/>
        <v>0</v>
      </c>
      <c r="AJ55" s="252">
        <f t="shared" si="16"/>
        <v>0</v>
      </c>
      <c r="AK55" s="252">
        <f t="shared" si="17"/>
        <v>0</v>
      </c>
      <c r="AL55" s="252">
        <f t="shared" si="18"/>
        <v>0</v>
      </c>
      <c r="AM55" s="252">
        <f t="shared" si="19"/>
        <v>0</v>
      </c>
      <c r="AN55" s="252">
        <f t="shared" si="20"/>
        <v>0</v>
      </c>
      <c r="AO55" s="252">
        <f t="shared" si="21"/>
        <v>0</v>
      </c>
      <c r="AP55" s="252">
        <f t="shared" si="22"/>
        <v>0</v>
      </c>
      <c r="AQ55" s="252">
        <f t="shared" si="22"/>
        <v>0</v>
      </c>
      <c r="AR55" s="252">
        <f t="shared" si="33"/>
        <v>0</v>
      </c>
      <c r="AS55" s="252">
        <f t="shared" si="34"/>
        <v>0</v>
      </c>
      <c r="AT55" s="252">
        <f t="shared" si="35"/>
        <v>0</v>
      </c>
      <c r="AU55" s="252">
        <f t="shared" si="36"/>
        <v>0</v>
      </c>
      <c r="AV55" s="252">
        <f t="shared" si="37"/>
        <v>0</v>
      </c>
      <c r="AW55" s="252">
        <f t="shared" si="38"/>
        <v>0</v>
      </c>
      <c r="AX55" s="252"/>
      <c r="AY55" s="252">
        <f t="shared" si="23"/>
        <v>0</v>
      </c>
      <c r="AZ55" s="252">
        <f t="shared" si="24"/>
        <v>0</v>
      </c>
      <c r="BA55" s="252"/>
      <c r="BB55" s="252">
        <f t="shared" si="25"/>
        <v>0</v>
      </c>
      <c r="BC55" s="252"/>
      <c r="BD55" s="252">
        <f t="shared" si="26"/>
        <v>0</v>
      </c>
      <c r="BE55" s="252"/>
      <c r="BF55" s="252"/>
      <c r="BG55" s="252">
        <f t="shared" si="27"/>
        <v>0</v>
      </c>
      <c r="BH55" s="252"/>
      <c r="BI55" s="252">
        <f t="shared" si="28"/>
        <v>0</v>
      </c>
      <c r="BJ55" s="252">
        <f t="shared" si="29"/>
        <v>0</v>
      </c>
      <c r="BK55" s="252">
        <f t="shared" si="39"/>
        <v>0</v>
      </c>
      <c r="BM55" s="252">
        <f t="shared" si="40"/>
        <v>0</v>
      </c>
      <c r="BO55" s="252">
        <f t="shared" si="41"/>
        <v>0</v>
      </c>
    </row>
    <row r="56" spans="2:67" ht="20.100000000000001" customHeight="1">
      <c r="B56" s="11">
        <v>48</v>
      </c>
      <c r="C56" s="52" t="str">
        <f>CONCATENATE('2'!C51,'2'!Q51,'2'!D51,'2'!Q51,'2'!E51)</f>
        <v xml:space="preserve">  </v>
      </c>
      <c r="D56" s="51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12">
        <f t="shared" si="30"/>
        <v>0</v>
      </c>
      <c r="Z56" s="12">
        <f t="shared" si="31"/>
        <v>0</v>
      </c>
      <c r="AA56" s="12">
        <f t="shared" si="32"/>
        <v>0</v>
      </c>
      <c r="AB56" s="13">
        <f>ROUNDUP(((40/AA5)*Y56),0)</f>
        <v>0</v>
      </c>
      <c r="AC56" s="14"/>
      <c r="AD56" s="262"/>
      <c r="AE56" s="221"/>
      <c r="AF56" s="252">
        <f t="shared" si="12"/>
        <v>0</v>
      </c>
      <c r="AG56" s="252">
        <f t="shared" si="13"/>
        <v>0</v>
      </c>
      <c r="AH56" s="252">
        <f t="shared" si="14"/>
        <v>0</v>
      </c>
      <c r="AI56" s="252">
        <f t="shared" si="15"/>
        <v>0</v>
      </c>
      <c r="AJ56" s="252">
        <f t="shared" si="16"/>
        <v>0</v>
      </c>
      <c r="AK56" s="252">
        <f t="shared" si="17"/>
        <v>0</v>
      </c>
      <c r="AL56" s="252">
        <f t="shared" si="18"/>
        <v>0</v>
      </c>
      <c r="AM56" s="252">
        <f t="shared" si="19"/>
        <v>0</v>
      </c>
      <c r="AN56" s="252">
        <f t="shared" si="20"/>
        <v>0</v>
      </c>
      <c r="AO56" s="252">
        <f t="shared" si="21"/>
        <v>0</v>
      </c>
      <c r="AP56" s="252">
        <f t="shared" si="22"/>
        <v>0</v>
      </c>
      <c r="AQ56" s="252">
        <f t="shared" si="22"/>
        <v>0</v>
      </c>
      <c r="AR56" s="252">
        <f t="shared" si="33"/>
        <v>0</v>
      </c>
      <c r="AS56" s="252">
        <f t="shared" si="34"/>
        <v>0</v>
      </c>
      <c r="AT56" s="252">
        <f t="shared" si="35"/>
        <v>0</v>
      </c>
      <c r="AU56" s="252">
        <f t="shared" si="36"/>
        <v>0</v>
      </c>
      <c r="AV56" s="252">
        <f t="shared" si="37"/>
        <v>0</v>
      </c>
      <c r="AW56" s="252">
        <f t="shared" si="38"/>
        <v>0</v>
      </c>
      <c r="AX56" s="252"/>
      <c r="AY56" s="252">
        <f t="shared" si="23"/>
        <v>0</v>
      </c>
      <c r="AZ56" s="252">
        <f t="shared" si="24"/>
        <v>0</v>
      </c>
      <c r="BA56" s="252"/>
      <c r="BB56" s="252">
        <f t="shared" si="25"/>
        <v>0</v>
      </c>
      <c r="BC56" s="252"/>
      <c r="BD56" s="252">
        <f t="shared" si="26"/>
        <v>0</v>
      </c>
      <c r="BE56" s="252"/>
      <c r="BF56" s="252"/>
      <c r="BG56" s="252">
        <f t="shared" si="27"/>
        <v>0</v>
      </c>
      <c r="BH56" s="252"/>
      <c r="BI56" s="252">
        <f t="shared" si="28"/>
        <v>0</v>
      </c>
      <c r="BJ56" s="252">
        <f t="shared" si="29"/>
        <v>0</v>
      </c>
      <c r="BK56" s="252">
        <f t="shared" si="39"/>
        <v>0</v>
      </c>
      <c r="BM56" s="252">
        <f t="shared" si="40"/>
        <v>0</v>
      </c>
      <c r="BO56" s="252">
        <f t="shared" si="41"/>
        <v>0</v>
      </c>
    </row>
    <row r="57" spans="2:67" ht="20.100000000000001" customHeight="1">
      <c r="B57" s="11">
        <v>49</v>
      </c>
      <c r="C57" s="52" t="str">
        <f>CONCATENATE('2'!C52,'2'!Q52,'2'!D52,'2'!Q52,'2'!E52)</f>
        <v xml:space="preserve">  </v>
      </c>
      <c r="D57" s="51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12">
        <f t="shared" si="30"/>
        <v>0</v>
      </c>
      <c r="Z57" s="12">
        <f t="shared" si="31"/>
        <v>0</v>
      </c>
      <c r="AA57" s="12">
        <f t="shared" si="32"/>
        <v>0</v>
      </c>
      <c r="AB57" s="13">
        <f>ROUNDUP(((40/AA5)*Y57),0)</f>
        <v>0</v>
      </c>
      <c r="AC57" s="14"/>
      <c r="AD57" s="262"/>
      <c r="AE57" s="221"/>
      <c r="AF57" s="252">
        <f t="shared" si="12"/>
        <v>0</v>
      </c>
      <c r="AG57" s="252">
        <f t="shared" si="13"/>
        <v>0</v>
      </c>
      <c r="AH57" s="252">
        <f t="shared" si="14"/>
        <v>0</v>
      </c>
      <c r="AI57" s="252">
        <f t="shared" si="15"/>
        <v>0</v>
      </c>
      <c r="AJ57" s="252">
        <f t="shared" si="16"/>
        <v>0</v>
      </c>
      <c r="AK57" s="252">
        <f t="shared" si="17"/>
        <v>0</v>
      </c>
      <c r="AL57" s="252">
        <f t="shared" si="18"/>
        <v>0</v>
      </c>
      <c r="AM57" s="252">
        <f t="shared" si="19"/>
        <v>0</v>
      </c>
      <c r="AN57" s="252">
        <f t="shared" si="20"/>
        <v>0</v>
      </c>
      <c r="AO57" s="252">
        <f t="shared" si="21"/>
        <v>0</v>
      </c>
      <c r="AP57" s="252">
        <f t="shared" si="22"/>
        <v>0</v>
      </c>
      <c r="AQ57" s="252">
        <f t="shared" si="22"/>
        <v>0</v>
      </c>
      <c r="AR57" s="252">
        <f t="shared" si="33"/>
        <v>0</v>
      </c>
      <c r="AS57" s="252">
        <f t="shared" si="34"/>
        <v>0</v>
      </c>
      <c r="AT57" s="252">
        <f t="shared" si="35"/>
        <v>0</v>
      </c>
      <c r="AU57" s="252">
        <f t="shared" si="36"/>
        <v>0</v>
      </c>
      <c r="AV57" s="252">
        <f t="shared" si="37"/>
        <v>0</v>
      </c>
      <c r="AW57" s="252">
        <f t="shared" si="38"/>
        <v>0</v>
      </c>
      <c r="AX57" s="252"/>
      <c r="AY57" s="252">
        <f t="shared" si="23"/>
        <v>0</v>
      </c>
      <c r="AZ57" s="252">
        <f t="shared" si="24"/>
        <v>0</v>
      </c>
      <c r="BA57" s="252"/>
      <c r="BB57" s="252">
        <f t="shared" si="25"/>
        <v>0</v>
      </c>
      <c r="BC57" s="252"/>
      <c r="BD57" s="252">
        <f t="shared" si="26"/>
        <v>0</v>
      </c>
      <c r="BE57" s="252"/>
      <c r="BF57" s="252"/>
      <c r="BG57" s="252">
        <f t="shared" si="27"/>
        <v>0</v>
      </c>
      <c r="BH57" s="252"/>
      <c r="BI57" s="252">
        <f t="shared" si="28"/>
        <v>0</v>
      </c>
      <c r="BJ57" s="252">
        <f t="shared" si="29"/>
        <v>0</v>
      </c>
      <c r="BK57" s="252">
        <f t="shared" si="39"/>
        <v>0</v>
      </c>
      <c r="BM57" s="252">
        <f t="shared" si="40"/>
        <v>0</v>
      </c>
      <c r="BO57" s="252">
        <f t="shared" si="41"/>
        <v>0</v>
      </c>
    </row>
    <row r="58" spans="2:67" ht="20.100000000000001" customHeight="1">
      <c r="B58" s="11">
        <v>50</v>
      </c>
      <c r="C58" s="52" t="str">
        <f>CONCATENATE('2'!C53,'2'!Q53,'2'!D53,'2'!Q53,'2'!E53)</f>
        <v xml:space="preserve">  </v>
      </c>
      <c r="D58" s="51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12">
        <f t="shared" si="30"/>
        <v>0</v>
      </c>
      <c r="Z58" s="12">
        <f t="shared" si="31"/>
        <v>0</v>
      </c>
      <c r="AA58" s="12">
        <f t="shared" si="32"/>
        <v>0</v>
      </c>
      <c r="AB58" s="13">
        <f>ROUNDUP(((40/AA5)*Y58),0)</f>
        <v>0</v>
      </c>
      <c r="AC58" s="14"/>
      <c r="AD58" s="262"/>
      <c r="AE58" s="221"/>
      <c r="AF58" s="252">
        <f t="shared" si="12"/>
        <v>0</v>
      </c>
      <c r="AG58" s="252">
        <f t="shared" si="13"/>
        <v>0</v>
      </c>
      <c r="AH58" s="252">
        <f t="shared" si="14"/>
        <v>0</v>
      </c>
      <c r="AI58" s="252">
        <f t="shared" si="15"/>
        <v>0</v>
      </c>
      <c r="AJ58" s="252">
        <f t="shared" si="16"/>
        <v>0</v>
      </c>
      <c r="AK58" s="252">
        <f t="shared" si="17"/>
        <v>0</v>
      </c>
      <c r="AL58" s="252">
        <f t="shared" si="18"/>
        <v>0</v>
      </c>
      <c r="AM58" s="252">
        <f t="shared" si="19"/>
        <v>0</v>
      </c>
      <c r="AN58" s="252">
        <f t="shared" si="20"/>
        <v>0</v>
      </c>
      <c r="AO58" s="252">
        <f t="shared" si="21"/>
        <v>0</v>
      </c>
      <c r="AP58" s="252">
        <f t="shared" si="22"/>
        <v>0</v>
      </c>
      <c r="AQ58" s="252">
        <f t="shared" si="22"/>
        <v>0</v>
      </c>
      <c r="AR58" s="252">
        <f t="shared" si="33"/>
        <v>0</v>
      </c>
      <c r="AS58" s="252">
        <f t="shared" si="34"/>
        <v>0</v>
      </c>
      <c r="AT58" s="252">
        <f t="shared" si="35"/>
        <v>0</v>
      </c>
      <c r="AU58" s="252">
        <f t="shared" si="36"/>
        <v>0</v>
      </c>
      <c r="AV58" s="252">
        <f t="shared" si="37"/>
        <v>0</v>
      </c>
      <c r="AW58" s="252">
        <f t="shared" si="38"/>
        <v>0</v>
      </c>
      <c r="AX58" s="252"/>
      <c r="AY58" s="252">
        <f t="shared" si="23"/>
        <v>0</v>
      </c>
      <c r="AZ58" s="252">
        <f t="shared" si="24"/>
        <v>0</v>
      </c>
      <c r="BA58" s="252"/>
      <c r="BB58" s="252">
        <f t="shared" si="25"/>
        <v>0</v>
      </c>
      <c r="BC58" s="252"/>
      <c r="BD58" s="252">
        <f t="shared" si="26"/>
        <v>0</v>
      </c>
      <c r="BE58" s="252"/>
      <c r="BF58" s="252"/>
      <c r="BG58" s="252">
        <f t="shared" si="27"/>
        <v>0</v>
      </c>
      <c r="BH58" s="252"/>
      <c r="BI58" s="252">
        <f t="shared" si="28"/>
        <v>0</v>
      </c>
      <c r="BJ58" s="252">
        <f t="shared" si="29"/>
        <v>0</v>
      </c>
      <c r="BK58" s="252">
        <f t="shared" si="39"/>
        <v>0</v>
      </c>
      <c r="BM58" s="252">
        <f t="shared" si="40"/>
        <v>0</v>
      </c>
      <c r="BO58" s="252">
        <f t="shared" si="41"/>
        <v>0</v>
      </c>
    </row>
    <row r="59" spans="2:67" ht="20.100000000000001" customHeight="1">
      <c r="B59" s="11">
        <v>51</v>
      </c>
      <c r="C59" s="52" t="str">
        <f>CONCATENATE('2'!C54,'2'!Q54,'2'!D54,'2'!Q54,'2'!E54)</f>
        <v xml:space="preserve">  </v>
      </c>
      <c r="D59" s="51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12">
        <f t="shared" si="30"/>
        <v>0</v>
      </c>
      <c r="Z59" s="12">
        <f t="shared" si="31"/>
        <v>0</v>
      </c>
      <c r="AA59" s="12">
        <f t="shared" si="32"/>
        <v>0</v>
      </c>
      <c r="AB59" s="13">
        <f>ROUNDUP(((40/AA5)*Y59),0)</f>
        <v>0</v>
      </c>
      <c r="AC59" s="14"/>
      <c r="AD59" s="262"/>
      <c r="AE59" s="221"/>
      <c r="AF59" s="252">
        <f t="shared" si="12"/>
        <v>0</v>
      </c>
      <c r="AG59" s="252">
        <f t="shared" si="13"/>
        <v>0</v>
      </c>
      <c r="AH59" s="252">
        <f t="shared" si="14"/>
        <v>0</v>
      </c>
      <c r="AI59" s="252">
        <f t="shared" si="15"/>
        <v>0</v>
      </c>
      <c r="AJ59" s="252">
        <f t="shared" si="16"/>
        <v>0</v>
      </c>
      <c r="AK59" s="252">
        <f t="shared" si="17"/>
        <v>0</v>
      </c>
      <c r="AL59" s="252">
        <f t="shared" si="18"/>
        <v>0</v>
      </c>
      <c r="AM59" s="252">
        <f t="shared" si="19"/>
        <v>0</v>
      </c>
      <c r="AN59" s="252">
        <f t="shared" si="20"/>
        <v>0</v>
      </c>
      <c r="AO59" s="252">
        <f t="shared" si="21"/>
        <v>0</v>
      </c>
      <c r="AP59" s="252">
        <f t="shared" si="22"/>
        <v>0</v>
      </c>
      <c r="AQ59" s="252">
        <f t="shared" si="22"/>
        <v>0</v>
      </c>
      <c r="AR59" s="252">
        <f t="shared" si="33"/>
        <v>0</v>
      </c>
      <c r="AS59" s="252">
        <f t="shared" si="34"/>
        <v>0</v>
      </c>
      <c r="AT59" s="252">
        <f t="shared" si="35"/>
        <v>0</v>
      </c>
      <c r="AU59" s="252">
        <f t="shared" si="36"/>
        <v>0</v>
      </c>
      <c r="AV59" s="252">
        <f t="shared" si="37"/>
        <v>0</v>
      </c>
      <c r="AW59" s="252">
        <f t="shared" si="38"/>
        <v>0</v>
      </c>
      <c r="AX59" s="252"/>
      <c r="AY59" s="252">
        <f t="shared" si="23"/>
        <v>0</v>
      </c>
      <c r="AZ59" s="252">
        <f t="shared" si="24"/>
        <v>0</v>
      </c>
      <c r="BA59" s="252"/>
      <c r="BB59" s="252">
        <f t="shared" si="25"/>
        <v>0</v>
      </c>
      <c r="BC59" s="252"/>
      <c r="BD59" s="252">
        <f t="shared" si="26"/>
        <v>0</v>
      </c>
      <c r="BE59" s="252"/>
      <c r="BF59" s="252"/>
      <c r="BG59" s="252">
        <f t="shared" si="27"/>
        <v>0</v>
      </c>
      <c r="BH59" s="252"/>
      <c r="BI59" s="252">
        <f t="shared" si="28"/>
        <v>0</v>
      </c>
      <c r="BJ59" s="252">
        <f t="shared" si="29"/>
        <v>0</v>
      </c>
      <c r="BK59" s="252">
        <f t="shared" si="39"/>
        <v>0</v>
      </c>
      <c r="BM59" s="252">
        <f t="shared" si="40"/>
        <v>0</v>
      </c>
      <c r="BO59" s="252">
        <f t="shared" si="41"/>
        <v>0</v>
      </c>
    </row>
    <row r="60" spans="2:67" ht="20.100000000000001" customHeight="1">
      <c r="B60" s="11">
        <v>52</v>
      </c>
      <c r="C60" s="52" t="str">
        <f>CONCATENATE('2'!C55,'2'!Q55,'2'!D55,'2'!Q55,'2'!E55)</f>
        <v xml:space="preserve">  </v>
      </c>
      <c r="D60" s="51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12">
        <f t="shared" si="30"/>
        <v>0</v>
      </c>
      <c r="Z60" s="12">
        <f t="shared" si="31"/>
        <v>0</v>
      </c>
      <c r="AA60" s="12">
        <f t="shared" si="32"/>
        <v>0</v>
      </c>
      <c r="AB60" s="13">
        <f>ROUNDUP(((40/AA5)*Y60),0)</f>
        <v>0</v>
      </c>
      <c r="AC60" s="14"/>
      <c r="AD60" s="262"/>
      <c r="AE60" s="221"/>
      <c r="AF60" s="252">
        <f t="shared" si="12"/>
        <v>0</v>
      </c>
      <c r="AG60" s="252">
        <f t="shared" si="13"/>
        <v>0</v>
      </c>
      <c r="AH60" s="252">
        <f t="shared" si="14"/>
        <v>0</v>
      </c>
      <c r="AI60" s="252">
        <f t="shared" si="15"/>
        <v>0</v>
      </c>
      <c r="AJ60" s="252">
        <f t="shared" si="16"/>
        <v>0</v>
      </c>
      <c r="AK60" s="252">
        <f t="shared" si="17"/>
        <v>0</v>
      </c>
      <c r="AL60" s="252">
        <f t="shared" si="18"/>
        <v>0</v>
      </c>
      <c r="AM60" s="252">
        <f t="shared" si="19"/>
        <v>0</v>
      </c>
      <c r="AN60" s="252">
        <f t="shared" si="20"/>
        <v>0</v>
      </c>
      <c r="AO60" s="252">
        <f t="shared" si="21"/>
        <v>0</v>
      </c>
      <c r="AP60" s="252">
        <f t="shared" si="22"/>
        <v>0</v>
      </c>
      <c r="AQ60" s="252">
        <f t="shared" si="22"/>
        <v>0</v>
      </c>
      <c r="AR60" s="252">
        <f t="shared" si="33"/>
        <v>0</v>
      </c>
      <c r="AS60" s="252">
        <f t="shared" si="34"/>
        <v>0</v>
      </c>
      <c r="AT60" s="252">
        <f t="shared" si="35"/>
        <v>0</v>
      </c>
      <c r="AU60" s="252">
        <f t="shared" si="36"/>
        <v>0</v>
      </c>
      <c r="AV60" s="252">
        <f t="shared" si="37"/>
        <v>0</v>
      </c>
      <c r="AW60" s="252">
        <f t="shared" si="38"/>
        <v>0</v>
      </c>
      <c r="AX60" s="252"/>
      <c r="AY60" s="252">
        <f t="shared" si="23"/>
        <v>0</v>
      </c>
      <c r="AZ60" s="252">
        <f t="shared" si="24"/>
        <v>0</v>
      </c>
      <c r="BA60" s="252"/>
      <c r="BB60" s="252">
        <f t="shared" si="25"/>
        <v>0</v>
      </c>
      <c r="BC60" s="252"/>
      <c r="BD60" s="252">
        <f t="shared" si="26"/>
        <v>0</v>
      </c>
      <c r="BE60" s="252"/>
      <c r="BF60" s="252"/>
      <c r="BG60" s="252">
        <f t="shared" si="27"/>
        <v>0</v>
      </c>
      <c r="BH60" s="252"/>
      <c r="BI60" s="252">
        <f t="shared" si="28"/>
        <v>0</v>
      </c>
      <c r="BJ60" s="252">
        <f t="shared" si="29"/>
        <v>0</v>
      </c>
      <c r="BK60" s="252">
        <f t="shared" si="39"/>
        <v>0</v>
      </c>
      <c r="BM60" s="252">
        <f t="shared" si="40"/>
        <v>0</v>
      </c>
      <c r="BO60" s="252">
        <f t="shared" si="41"/>
        <v>0</v>
      </c>
    </row>
    <row r="61" spans="2:67" ht="20.100000000000001" customHeight="1">
      <c r="B61" s="11">
        <v>53</v>
      </c>
      <c r="C61" s="52" t="str">
        <f>CONCATENATE('2'!C56,'2'!Q56,'2'!D56,'2'!Q56,'2'!E56)</f>
        <v xml:space="preserve">  </v>
      </c>
      <c r="D61" s="51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12">
        <f t="shared" si="30"/>
        <v>0</v>
      </c>
      <c r="Z61" s="12">
        <f t="shared" si="31"/>
        <v>0</v>
      </c>
      <c r="AA61" s="12">
        <f t="shared" si="32"/>
        <v>0</v>
      </c>
      <c r="AB61" s="13">
        <f>ROUNDUP(((40/AA5)*Y61),0)</f>
        <v>0</v>
      </c>
      <c r="AC61" s="14"/>
      <c r="AD61" s="262"/>
      <c r="AE61" s="221"/>
      <c r="AF61" s="252">
        <f t="shared" si="12"/>
        <v>0</v>
      </c>
      <c r="AG61" s="252">
        <f t="shared" si="13"/>
        <v>0</v>
      </c>
      <c r="AH61" s="252">
        <f t="shared" si="14"/>
        <v>0</v>
      </c>
      <c r="AI61" s="252">
        <f t="shared" si="15"/>
        <v>0</v>
      </c>
      <c r="AJ61" s="252">
        <f t="shared" si="16"/>
        <v>0</v>
      </c>
      <c r="AK61" s="252">
        <f t="shared" si="17"/>
        <v>0</v>
      </c>
      <c r="AL61" s="252">
        <f t="shared" si="18"/>
        <v>0</v>
      </c>
      <c r="AM61" s="252">
        <f t="shared" si="19"/>
        <v>0</v>
      </c>
      <c r="AN61" s="252">
        <f t="shared" si="20"/>
        <v>0</v>
      </c>
      <c r="AO61" s="252">
        <f t="shared" si="21"/>
        <v>0</v>
      </c>
      <c r="AP61" s="252">
        <f t="shared" si="22"/>
        <v>0</v>
      </c>
      <c r="AQ61" s="252">
        <f t="shared" si="22"/>
        <v>0</v>
      </c>
      <c r="AR61" s="252">
        <f t="shared" si="33"/>
        <v>0</v>
      </c>
      <c r="AS61" s="252">
        <f t="shared" si="34"/>
        <v>0</v>
      </c>
      <c r="AT61" s="252">
        <f t="shared" si="35"/>
        <v>0</v>
      </c>
      <c r="AU61" s="252">
        <f t="shared" si="36"/>
        <v>0</v>
      </c>
      <c r="AV61" s="252">
        <f t="shared" si="37"/>
        <v>0</v>
      </c>
      <c r="AW61" s="252">
        <f t="shared" si="38"/>
        <v>0</v>
      </c>
      <c r="AX61" s="252"/>
      <c r="AY61" s="252">
        <f t="shared" si="23"/>
        <v>0</v>
      </c>
      <c r="AZ61" s="252">
        <f t="shared" si="24"/>
        <v>0</v>
      </c>
      <c r="BA61" s="252"/>
      <c r="BB61" s="252">
        <f t="shared" si="25"/>
        <v>0</v>
      </c>
      <c r="BC61" s="252"/>
      <c r="BD61" s="252">
        <f t="shared" si="26"/>
        <v>0</v>
      </c>
      <c r="BE61" s="252"/>
      <c r="BF61" s="252"/>
      <c r="BG61" s="252">
        <f t="shared" si="27"/>
        <v>0</v>
      </c>
      <c r="BH61" s="252"/>
      <c r="BI61" s="252">
        <f t="shared" si="28"/>
        <v>0</v>
      </c>
      <c r="BJ61" s="252">
        <f t="shared" si="29"/>
        <v>0</v>
      </c>
      <c r="BK61" s="252">
        <f t="shared" si="39"/>
        <v>0</v>
      </c>
      <c r="BM61" s="252">
        <f t="shared" si="40"/>
        <v>0</v>
      </c>
      <c r="BO61" s="252">
        <f t="shared" si="41"/>
        <v>0</v>
      </c>
    </row>
    <row r="62" spans="2:67" ht="20.100000000000001" customHeight="1">
      <c r="B62" s="11">
        <v>54</v>
      </c>
      <c r="C62" s="52" t="str">
        <f>CONCATENATE('2'!C57,'2'!Q57,'2'!D57,'2'!Q57,'2'!E57)</f>
        <v xml:space="preserve">  </v>
      </c>
      <c r="D62" s="51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12">
        <f t="shared" si="30"/>
        <v>0</v>
      </c>
      <c r="Z62" s="12">
        <f t="shared" si="31"/>
        <v>0</v>
      </c>
      <c r="AA62" s="12">
        <f t="shared" si="32"/>
        <v>0</v>
      </c>
      <c r="AB62" s="13">
        <f>ROUNDUP(((40/AA5)*Y62),0)</f>
        <v>0</v>
      </c>
      <c r="AC62" s="14"/>
      <c r="AD62" s="262"/>
      <c r="AE62" s="221"/>
      <c r="AF62" s="252">
        <f t="shared" si="12"/>
        <v>0</v>
      </c>
      <c r="AG62" s="252">
        <f t="shared" si="13"/>
        <v>0</v>
      </c>
      <c r="AH62" s="252">
        <f t="shared" si="14"/>
        <v>0</v>
      </c>
      <c r="AI62" s="252">
        <f t="shared" si="15"/>
        <v>0</v>
      </c>
      <c r="AJ62" s="252">
        <f t="shared" si="16"/>
        <v>0</v>
      </c>
      <c r="AK62" s="252">
        <f t="shared" si="17"/>
        <v>0</v>
      </c>
      <c r="AL62" s="252">
        <f t="shared" si="18"/>
        <v>0</v>
      </c>
      <c r="AM62" s="252">
        <f t="shared" si="19"/>
        <v>0</v>
      </c>
      <c r="AN62" s="252">
        <f t="shared" si="20"/>
        <v>0</v>
      </c>
      <c r="AO62" s="252">
        <f t="shared" si="21"/>
        <v>0</v>
      </c>
      <c r="AP62" s="252">
        <f t="shared" si="22"/>
        <v>0</v>
      </c>
      <c r="AQ62" s="252">
        <f t="shared" si="22"/>
        <v>0</v>
      </c>
      <c r="AR62" s="252">
        <f t="shared" si="33"/>
        <v>0</v>
      </c>
      <c r="AS62" s="252">
        <f t="shared" si="34"/>
        <v>0</v>
      </c>
      <c r="AT62" s="252">
        <f t="shared" si="35"/>
        <v>0</v>
      </c>
      <c r="AU62" s="252">
        <f t="shared" si="36"/>
        <v>0</v>
      </c>
      <c r="AV62" s="252">
        <f t="shared" si="37"/>
        <v>0</v>
      </c>
      <c r="AW62" s="252">
        <f t="shared" si="38"/>
        <v>0</v>
      </c>
      <c r="AX62" s="252"/>
      <c r="AY62" s="252">
        <f t="shared" si="23"/>
        <v>0</v>
      </c>
      <c r="AZ62" s="252">
        <f t="shared" si="24"/>
        <v>0</v>
      </c>
      <c r="BA62" s="252"/>
      <c r="BB62" s="252">
        <f t="shared" si="25"/>
        <v>0</v>
      </c>
      <c r="BC62" s="252"/>
      <c r="BD62" s="252">
        <f t="shared" si="26"/>
        <v>0</v>
      </c>
      <c r="BE62" s="252"/>
      <c r="BF62" s="252"/>
      <c r="BG62" s="252">
        <f t="shared" si="27"/>
        <v>0</v>
      </c>
      <c r="BH62" s="252"/>
      <c r="BI62" s="252">
        <f t="shared" si="28"/>
        <v>0</v>
      </c>
      <c r="BJ62" s="252">
        <f t="shared" si="29"/>
        <v>0</v>
      </c>
      <c r="BK62" s="252">
        <f t="shared" si="39"/>
        <v>0</v>
      </c>
      <c r="BM62" s="252">
        <f t="shared" si="40"/>
        <v>0</v>
      </c>
      <c r="BO62" s="252">
        <f t="shared" si="41"/>
        <v>0</v>
      </c>
    </row>
    <row r="63" spans="2:67" ht="20.100000000000001" customHeight="1">
      <c r="B63" s="11">
        <v>55</v>
      </c>
      <c r="C63" s="52" t="str">
        <f>CONCATENATE('2'!C58,'2'!Q58,'2'!D58,'2'!Q58,'2'!E58)</f>
        <v xml:space="preserve">  </v>
      </c>
      <c r="D63" s="51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12">
        <f t="shared" si="30"/>
        <v>0</v>
      </c>
      <c r="Z63" s="12">
        <f t="shared" si="31"/>
        <v>0</v>
      </c>
      <c r="AA63" s="12">
        <f t="shared" si="32"/>
        <v>0</v>
      </c>
      <c r="AB63" s="13">
        <f>ROUNDUP(((40/AA5)*Y63),0)</f>
        <v>0</v>
      </c>
      <c r="AC63" s="14"/>
      <c r="AD63" s="262"/>
      <c r="AE63" s="221"/>
      <c r="AF63" s="252">
        <f t="shared" si="12"/>
        <v>0</v>
      </c>
      <c r="AG63" s="252">
        <f t="shared" si="13"/>
        <v>0</v>
      </c>
      <c r="AH63" s="252">
        <f t="shared" si="14"/>
        <v>0</v>
      </c>
      <c r="AI63" s="252">
        <f t="shared" si="15"/>
        <v>0</v>
      </c>
      <c r="AJ63" s="252">
        <f t="shared" si="16"/>
        <v>0</v>
      </c>
      <c r="AK63" s="252">
        <f t="shared" si="17"/>
        <v>0</v>
      </c>
      <c r="AL63" s="252">
        <f t="shared" si="18"/>
        <v>0</v>
      </c>
      <c r="AM63" s="252">
        <f t="shared" si="19"/>
        <v>0</v>
      </c>
      <c r="AN63" s="252">
        <f t="shared" si="20"/>
        <v>0</v>
      </c>
      <c r="AO63" s="252">
        <f t="shared" si="21"/>
        <v>0</v>
      </c>
      <c r="AP63" s="252">
        <f t="shared" si="22"/>
        <v>0</v>
      </c>
      <c r="AQ63" s="252">
        <f t="shared" si="22"/>
        <v>0</v>
      </c>
      <c r="AR63" s="252">
        <f t="shared" si="33"/>
        <v>0</v>
      </c>
      <c r="AS63" s="252">
        <f t="shared" si="34"/>
        <v>0</v>
      </c>
      <c r="AT63" s="252">
        <f t="shared" si="35"/>
        <v>0</v>
      </c>
      <c r="AU63" s="252">
        <f t="shared" si="36"/>
        <v>0</v>
      </c>
      <c r="AV63" s="252">
        <f t="shared" si="37"/>
        <v>0</v>
      </c>
      <c r="AW63" s="252">
        <f t="shared" si="38"/>
        <v>0</v>
      </c>
      <c r="AX63" s="252"/>
      <c r="AY63" s="252">
        <f t="shared" si="23"/>
        <v>0</v>
      </c>
      <c r="AZ63" s="252">
        <f t="shared" si="24"/>
        <v>0</v>
      </c>
      <c r="BA63" s="252"/>
      <c r="BB63" s="252">
        <f t="shared" si="25"/>
        <v>0</v>
      </c>
      <c r="BC63" s="252"/>
      <c r="BD63" s="252">
        <f t="shared" si="26"/>
        <v>0</v>
      </c>
      <c r="BE63" s="252"/>
      <c r="BF63" s="252"/>
      <c r="BG63" s="252">
        <f t="shared" si="27"/>
        <v>0</v>
      </c>
      <c r="BH63" s="252"/>
      <c r="BI63" s="252">
        <f t="shared" si="28"/>
        <v>0</v>
      </c>
      <c r="BJ63" s="252">
        <f t="shared" si="29"/>
        <v>0</v>
      </c>
      <c r="BK63" s="252">
        <f t="shared" si="39"/>
        <v>0</v>
      </c>
      <c r="BM63" s="252">
        <f t="shared" si="40"/>
        <v>0</v>
      </c>
      <c r="BO63" s="252">
        <f t="shared" si="41"/>
        <v>0</v>
      </c>
    </row>
    <row r="64" spans="2:67" ht="20.100000000000001" customHeight="1">
      <c r="B64" s="11">
        <v>56</v>
      </c>
      <c r="C64" s="52" t="str">
        <f>CONCATENATE('2'!C59,'2'!Q59,'2'!D59,'2'!Q59,'2'!E59)</f>
        <v xml:space="preserve">  </v>
      </c>
      <c r="D64" s="51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12">
        <f t="shared" si="30"/>
        <v>0</v>
      </c>
      <c r="Z64" s="12">
        <f t="shared" si="31"/>
        <v>0</v>
      </c>
      <c r="AA64" s="12">
        <f t="shared" si="32"/>
        <v>0</v>
      </c>
      <c r="AB64" s="13">
        <f>ROUNDUP(((40/AA5)*Y64),0)</f>
        <v>0</v>
      </c>
      <c r="AC64" s="14"/>
      <c r="AD64" s="262"/>
      <c r="AE64" s="221"/>
      <c r="AF64" s="252">
        <f t="shared" si="12"/>
        <v>0</v>
      </c>
      <c r="AG64" s="252">
        <f t="shared" si="13"/>
        <v>0</v>
      </c>
      <c r="AH64" s="252">
        <f t="shared" si="14"/>
        <v>0</v>
      </c>
      <c r="AI64" s="252">
        <f t="shared" si="15"/>
        <v>0</v>
      </c>
      <c r="AJ64" s="252">
        <f t="shared" si="16"/>
        <v>0</v>
      </c>
      <c r="AK64" s="252">
        <f t="shared" si="17"/>
        <v>0</v>
      </c>
      <c r="AL64" s="252">
        <f t="shared" si="18"/>
        <v>0</v>
      </c>
      <c r="AM64" s="252">
        <f t="shared" si="19"/>
        <v>0</v>
      </c>
      <c r="AN64" s="252">
        <f t="shared" si="20"/>
        <v>0</v>
      </c>
      <c r="AO64" s="252">
        <f t="shared" si="21"/>
        <v>0</v>
      </c>
      <c r="AP64" s="252">
        <f t="shared" si="22"/>
        <v>0</v>
      </c>
      <c r="AQ64" s="252">
        <f t="shared" si="22"/>
        <v>0</v>
      </c>
      <c r="AR64" s="252">
        <f t="shared" si="33"/>
        <v>0</v>
      </c>
      <c r="AS64" s="252">
        <f t="shared" si="34"/>
        <v>0</v>
      </c>
      <c r="AT64" s="252">
        <f t="shared" si="35"/>
        <v>0</v>
      </c>
      <c r="AU64" s="252">
        <f t="shared" si="36"/>
        <v>0</v>
      </c>
      <c r="AV64" s="252">
        <f t="shared" si="37"/>
        <v>0</v>
      </c>
      <c r="AW64" s="252">
        <f t="shared" si="38"/>
        <v>0</v>
      </c>
      <c r="AX64" s="252"/>
      <c r="AY64" s="252">
        <f t="shared" si="23"/>
        <v>0</v>
      </c>
      <c r="AZ64" s="252">
        <f t="shared" si="24"/>
        <v>0</v>
      </c>
      <c r="BA64" s="252"/>
      <c r="BB64" s="252">
        <f t="shared" si="25"/>
        <v>0</v>
      </c>
      <c r="BC64" s="252"/>
      <c r="BD64" s="252">
        <f t="shared" si="26"/>
        <v>0</v>
      </c>
      <c r="BE64" s="252"/>
      <c r="BF64" s="252"/>
      <c r="BG64" s="252">
        <f t="shared" si="27"/>
        <v>0</v>
      </c>
      <c r="BH64" s="252"/>
      <c r="BI64" s="252">
        <f t="shared" si="28"/>
        <v>0</v>
      </c>
      <c r="BJ64" s="252">
        <f t="shared" si="29"/>
        <v>0</v>
      </c>
      <c r="BK64" s="252">
        <f t="shared" si="39"/>
        <v>0</v>
      </c>
      <c r="BM64" s="252">
        <f t="shared" si="40"/>
        <v>0</v>
      </c>
      <c r="BO64" s="252">
        <f t="shared" si="41"/>
        <v>0</v>
      </c>
    </row>
    <row r="65" spans="2:67" ht="20.100000000000001" customHeight="1">
      <c r="B65" s="11">
        <v>57</v>
      </c>
      <c r="C65" s="52" t="str">
        <f>CONCATENATE('2'!C60,'2'!Q60,'2'!D60,'2'!Q60,'2'!E60)</f>
        <v xml:space="preserve">  </v>
      </c>
      <c r="D65" s="51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12">
        <f t="shared" si="30"/>
        <v>0</v>
      </c>
      <c r="Z65" s="12">
        <f t="shared" si="31"/>
        <v>0</v>
      </c>
      <c r="AA65" s="12">
        <f t="shared" si="32"/>
        <v>0</v>
      </c>
      <c r="AB65" s="13">
        <f>ROUNDUP(((40/AA5)*Y65),0)</f>
        <v>0</v>
      </c>
      <c r="AC65" s="14"/>
      <c r="AD65" s="262"/>
      <c r="AE65" s="221"/>
      <c r="AF65" s="252">
        <f t="shared" si="12"/>
        <v>0</v>
      </c>
      <c r="AG65" s="252">
        <f t="shared" si="13"/>
        <v>0</v>
      </c>
      <c r="AH65" s="252">
        <f t="shared" si="14"/>
        <v>0</v>
      </c>
      <c r="AI65" s="252">
        <f t="shared" si="15"/>
        <v>0</v>
      </c>
      <c r="AJ65" s="252">
        <f t="shared" si="16"/>
        <v>0</v>
      </c>
      <c r="AK65" s="252">
        <f t="shared" si="17"/>
        <v>0</v>
      </c>
      <c r="AL65" s="252">
        <f t="shared" si="18"/>
        <v>0</v>
      </c>
      <c r="AM65" s="252">
        <f t="shared" si="19"/>
        <v>0</v>
      </c>
      <c r="AN65" s="252">
        <f t="shared" si="20"/>
        <v>0</v>
      </c>
      <c r="AO65" s="252">
        <f t="shared" si="21"/>
        <v>0</v>
      </c>
      <c r="AP65" s="252">
        <f t="shared" si="22"/>
        <v>0</v>
      </c>
      <c r="AQ65" s="252">
        <f t="shared" si="22"/>
        <v>0</v>
      </c>
      <c r="AR65" s="252">
        <f t="shared" si="33"/>
        <v>0</v>
      </c>
      <c r="AS65" s="252">
        <f t="shared" si="34"/>
        <v>0</v>
      </c>
      <c r="AT65" s="252">
        <f t="shared" si="35"/>
        <v>0</v>
      </c>
      <c r="AU65" s="252">
        <f t="shared" si="36"/>
        <v>0</v>
      </c>
      <c r="AV65" s="252">
        <f t="shared" si="37"/>
        <v>0</v>
      </c>
      <c r="AW65" s="252">
        <f t="shared" si="38"/>
        <v>0</v>
      </c>
      <c r="AX65" s="252"/>
      <c r="AY65" s="252">
        <f t="shared" si="23"/>
        <v>0</v>
      </c>
      <c r="AZ65" s="252">
        <f t="shared" si="24"/>
        <v>0</v>
      </c>
      <c r="BA65" s="252"/>
      <c r="BB65" s="252">
        <f t="shared" si="25"/>
        <v>0</v>
      </c>
      <c r="BC65" s="252"/>
      <c r="BD65" s="252">
        <f t="shared" si="26"/>
        <v>0</v>
      </c>
      <c r="BE65" s="252"/>
      <c r="BF65" s="252"/>
      <c r="BG65" s="252">
        <f t="shared" si="27"/>
        <v>0</v>
      </c>
      <c r="BH65" s="252"/>
      <c r="BI65" s="252">
        <f t="shared" si="28"/>
        <v>0</v>
      </c>
      <c r="BJ65" s="252">
        <f t="shared" si="29"/>
        <v>0</v>
      </c>
      <c r="BK65" s="252">
        <f t="shared" si="39"/>
        <v>0</v>
      </c>
      <c r="BM65" s="252">
        <f t="shared" si="40"/>
        <v>0</v>
      </c>
      <c r="BO65" s="252">
        <f t="shared" si="41"/>
        <v>0</v>
      </c>
    </row>
    <row r="66" spans="2:67" ht="20.100000000000001" customHeight="1">
      <c r="B66" s="11">
        <v>58</v>
      </c>
      <c r="C66" s="52" t="str">
        <f>CONCATENATE('2'!C61,'2'!Q61,'2'!D61,'2'!Q61,'2'!E61)</f>
        <v xml:space="preserve">  </v>
      </c>
      <c r="D66" s="51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12">
        <f t="shared" si="30"/>
        <v>0</v>
      </c>
      <c r="Z66" s="12">
        <f t="shared" si="31"/>
        <v>0</v>
      </c>
      <c r="AA66" s="12">
        <f t="shared" si="32"/>
        <v>0</v>
      </c>
      <c r="AB66" s="13">
        <f>ROUNDUP(((40/AA5)*Y66),0)</f>
        <v>0</v>
      </c>
      <c r="AC66" s="14"/>
      <c r="AD66" s="262"/>
      <c r="AE66" s="221"/>
      <c r="AF66" s="252">
        <f t="shared" si="12"/>
        <v>0</v>
      </c>
      <c r="AG66" s="252">
        <f t="shared" si="13"/>
        <v>0</v>
      </c>
      <c r="AH66" s="252">
        <f t="shared" si="14"/>
        <v>0</v>
      </c>
      <c r="AI66" s="252">
        <f t="shared" si="15"/>
        <v>0</v>
      </c>
      <c r="AJ66" s="252">
        <f t="shared" si="16"/>
        <v>0</v>
      </c>
      <c r="AK66" s="252">
        <f t="shared" si="17"/>
        <v>0</v>
      </c>
      <c r="AL66" s="252">
        <f t="shared" si="18"/>
        <v>0</v>
      </c>
      <c r="AM66" s="252">
        <f t="shared" si="19"/>
        <v>0</v>
      </c>
      <c r="AN66" s="252">
        <f t="shared" si="20"/>
        <v>0</v>
      </c>
      <c r="AO66" s="252">
        <f t="shared" si="21"/>
        <v>0</v>
      </c>
      <c r="AP66" s="252">
        <f t="shared" si="22"/>
        <v>0</v>
      </c>
      <c r="AQ66" s="252">
        <f t="shared" si="22"/>
        <v>0</v>
      </c>
      <c r="AR66" s="252">
        <f t="shared" si="33"/>
        <v>0</v>
      </c>
      <c r="AS66" s="252">
        <f t="shared" si="34"/>
        <v>0</v>
      </c>
      <c r="AT66" s="252">
        <f t="shared" si="35"/>
        <v>0</v>
      </c>
      <c r="AU66" s="252">
        <f t="shared" si="36"/>
        <v>0</v>
      </c>
      <c r="AV66" s="252">
        <f t="shared" si="37"/>
        <v>0</v>
      </c>
      <c r="AW66" s="252">
        <f t="shared" si="38"/>
        <v>0</v>
      </c>
      <c r="AX66" s="252"/>
      <c r="AY66" s="252">
        <f t="shared" si="23"/>
        <v>0</v>
      </c>
      <c r="AZ66" s="252">
        <f t="shared" si="24"/>
        <v>0</v>
      </c>
      <c r="BA66" s="252"/>
      <c r="BB66" s="252">
        <f t="shared" si="25"/>
        <v>0</v>
      </c>
      <c r="BC66" s="252"/>
      <c r="BD66" s="252">
        <f t="shared" si="26"/>
        <v>0</v>
      </c>
      <c r="BE66" s="252"/>
      <c r="BF66" s="252"/>
      <c r="BG66" s="252">
        <f t="shared" si="27"/>
        <v>0</v>
      </c>
      <c r="BH66" s="252"/>
      <c r="BI66" s="252">
        <f t="shared" si="28"/>
        <v>0</v>
      </c>
      <c r="BJ66" s="252">
        <f t="shared" si="29"/>
        <v>0</v>
      </c>
      <c r="BK66" s="252">
        <f t="shared" si="39"/>
        <v>0</v>
      </c>
      <c r="BM66" s="252">
        <f t="shared" si="40"/>
        <v>0</v>
      </c>
      <c r="BO66" s="252">
        <f t="shared" si="41"/>
        <v>0</v>
      </c>
    </row>
    <row r="67" spans="2:67" ht="20.100000000000001" customHeight="1">
      <c r="B67" s="11">
        <v>59</v>
      </c>
      <c r="C67" s="52" t="str">
        <f>CONCATENATE('2'!C62,'2'!Q62,'2'!D62,'2'!Q62,'2'!E62)</f>
        <v xml:space="preserve">  </v>
      </c>
      <c r="D67" s="51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12">
        <f t="shared" si="30"/>
        <v>0</v>
      </c>
      <c r="Z67" s="12">
        <f t="shared" si="31"/>
        <v>0</v>
      </c>
      <c r="AA67" s="12">
        <f t="shared" si="32"/>
        <v>0</v>
      </c>
      <c r="AB67" s="13">
        <f>ROUNDUP(((40/AA5)*Y67),0)</f>
        <v>0</v>
      </c>
      <c r="AC67" s="14"/>
      <c r="AD67" s="262"/>
      <c r="AE67" s="221"/>
      <c r="AF67" s="252">
        <f t="shared" si="12"/>
        <v>0</v>
      </c>
      <c r="AG67" s="252">
        <f t="shared" si="13"/>
        <v>0</v>
      </c>
      <c r="AH67" s="252">
        <f t="shared" si="14"/>
        <v>0</v>
      </c>
      <c r="AI67" s="252">
        <f t="shared" si="15"/>
        <v>0</v>
      </c>
      <c r="AJ67" s="252">
        <f t="shared" si="16"/>
        <v>0</v>
      </c>
      <c r="AK67" s="252">
        <f t="shared" si="17"/>
        <v>0</v>
      </c>
      <c r="AL67" s="252">
        <f t="shared" si="18"/>
        <v>0</v>
      </c>
      <c r="AM67" s="252">
        <f t="shared" si="19"/>
        <v>0</v>
      </c>
      <c r="AN67" s="252">
        <f t="shared" si="20"/>
        <v>0</v>
      </c>
      <c r="AO67" s="252">
        <f t="shared" si="21"/>
        <v>0</v>
      </c>
      <c r="AP67" s="252">
        <f t="shared" si="22"/>
        <v>0</v>
      </c>
      <c r="AQ67" s="252">
        <f t="shared" si="22"/>
        <v>0</v>
      </c>
      <c r="AR67" s="252">
        <f t="shared" si="33"/>
        <v>0</v>
      </c>
      <c r="AS67" s="252">
        <f t="shared" si="34"/>
        <v>0</v>
      </c>
      <c r="AT67" s="252">
        <f t="shared" si="35"/>
        <v>0</v>
      </c>
      <c r="AU67" s="252">
        <f t="shared" si="36"/>
        <v>0</v>
      </c>
      <c r="AV67" s="252">
        <f t="shared" si="37"/>
        <v>0</v>
      </c>
      <c r="AW67" s="252">
        <f t="shared" si="38"/>
        <v>0</v>
      </c>
      <c r="AX67" s="252"/>
      <c r="AY67" s="252">
        <f t="shared" si="23"/>
        <v>0</v>
      </c>
      <c r="AZ67" s="252">
        <f t="shared" si="24"/>
        <v>0</v>
      </c>
      <c r="BA67" s="252"/>
      <c r="BB67" s="252">
        <f t="shared" si="25"/>
        <v>0</v>
      </c>
      <c r="BC67" s="252"/>
      <c r="BD67" s="252">
        <f t="shared" si="26"/>
        <v>0</v>
      </c>
      <c r="BE67" s="252"/>
      <c r="BF67" s="252"/>
      <c r="BG67" s="252">
        <f t="shared" si="27"/>
        <v>0</v>
      </c>
      <c r="BH67" s="252"/>
      <c r="BI67" s="252">
        <f t="shared" si="28"/>
        <v>0</v>
      </c>
      <c r="BJ67" s="252">
        <f t="shared" si="29"/>
        <v>0</v>
      </c>
      <c r="BK67" s="252">
        <f t="shared" si="39"/>
        <v>0</v>
      </c>
      <c r="BM67" s="252">
        <f t="shared" si="40"/>
        <v>0</v>
      </c>
      <c r="BO67" s="252">
        <f t="shared" si="41"/>
        <v>0</v>
      </c>
    </row>
    <row r="68" spans="2:67" ht="20.100000000000001" customHeight="1">
      <c r="B68" s="11">
        <v>60</v>
      </c>
      <c r="C68" s="52" t="str">
        <f>CONCATENATE('2'!C63,'2'!Q63,'2'!D63,'2'!Q63,'2'!E63)</f>
        <v xml:space="preserve">  </v>
      </c>
      <c r="D68" s="51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12">
        <f t="shared" si="30"/>
        <v>0</v>
      </c>
      <c r="Z68" s="12">
        <f t="shared" si="31"/>
        <v>0</v>
      </c>
      <c r="AA68" s="12">
        <f t="shared" si="32"/>
        <v>0</v>
      </c>
      <c r="AB68" s="13">
        <f>ROUNDUP(((40/AA5)*Y68),0)</f>
        <v>0</v>
      </c>
      <c r="AC68" s="14"/>
      <c r="AD68" s="262"/>
      <c r="AE68" s="221"/>
      <c r="AF68" s="252">
        <f t="shared" si="12"/>
        <v>0</v>
      </c>
      <c r="AG68" s="252">
        <f t="shared" si="13"/>
        <v>0</v>
      </c>
      <c r="AH68" s="252">
        <f t="shared" si="14"/>
        <v>0</v>
      </c>
      <c r="AI68" s="252">
        <f t="shared" si="15"/>
        <v>0</v>
      </c>
      <c r="AJ68" s="252">
        <f t="shared" si="16"/>
        <v>0</v>
      </c>
      <c r="AK68" s="252">
        <f t="shared" si="17"/>
        <v>0</v>
      </c>
      <c r="AL68" s="252">
        <f t="shared" si="18"/>
        <v>0</v>
      </c>
      <c r="AM68" s="252">
        <f t="shared" si="19"/>
        <v>0</v>
      </c>
      <c r="AN68" s="252">
        <f t="shared" si="20"/>
        <v>0</v>
      </c>
      <c r="AO68" s="252">
        <f t="shared" si="21"/>
        <v>0</v>
      </c>
      <c r="AP68" s="252">
        <f t="shared" si="22"/>
        <v>0</v>
      </c>
      <c r="AQ68" s="252">
        <f t="shared" si="22"/>
        <v>0</v>
      </c>
      <c r="AR68" s="252">
        <f t="shared" si="33"/>
        <v>0</v>
      </c>
      <c r="AS68" s="252">
        <f t="shared" si="34"/>
        <v>0</v>
      </c>
      <c r="AT68" s="252">
        <f t="shared" si="35"/>
        <v>0</v>
      </c>
      <c r="AU68" s="252">
        <f t="shared" si="36"/>
        <v>0</v>
      </c>
      <c r="AV68" s="252">
        <f t="shared" si="37"/>
        <v>0</v>
      </c>
      <c r="AW68" s="252">
        <f t="shared" si="38"/>
        <v>0</v>
      </c>
      <c r="AX68" s="252"/>
      <c r="AY68" s="252">
        <f t="shared" si="23"/>
        <v>0</v>
      </c>
      <c r="AZ68" s="252">
        <f t="shared" si="24"/>
        <v>0</v>
      </c>
      <c r="BA68" s="252"/>
      <c r="BB68" s="252">
        <f t="shared" si="25"/>
        <v>0</v>
      </c>
      <c r="BC68" s="252"/>
      <c r="BD68" s="252">
        <f t="shared" si="26"/>
        <v>0</v>
      </c>
      <c r="BE68" s="252"/>
      <c r="BF68" s="252"/>
      <c r="BG68" s="252">
        <f t="shared" si="27"/>
        <v>0</v>
      </c>
      <c r="BH68" s="252"/>
      <c r="BI68" s="252">
        <f t="shared" si="28"/>
        <v>0</v>
      </c>
      <c r="BJ68" s="252">
        <f t="shared" si="29"/>
        <v>0</v>
      </c>
      <c r="BK68" s="252">
        <f t="shared" si="39"/>
        <v>0</v>
      </c>
      <c r="BM68" s="252">
        <f t="shared" si="40"/>
        <v>0</v>
      </c>
      <c r="BO68" s="252">
        <f t="shared" si="41"/>
        <v>0</v>
      </c>
    </row>
    <row r="69" spans="2:67" ht="20.100000000000001" customHeight="1">
      <c r="B69" s="11">
        <v>61</v>
      </c>
      <c r="C69" s="52" t="str">
        <f>CONCATENATE('2'!C64,'2'!Q64,'2'!D64,'2'!Q64,'2'!E64)</f>
        <v xml:space="preserve">  </v>
      </c>
      <c r="D69" s="51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12">
        <f t="shared" si="30"/>
        <v>0</v>
      </c>
      <c r="Z69" s="12">
        <f t="shared" si="31"/>
        <v>0</v>
      </c>
      <c r="AA69" s="12">
        <f t="shared" si="32"/>
        <v>0</v>
      </c>
      <c r="AB69" s="13">
        <f>ROUNDUP(((40/AA5)*Y69),0)</f>
        <v>0</v>
      </c>
      <c r="AC69" s="14"/>
      <c r="AD69" s="262"/>
      <c r="AE69" s="221"/>
      <c r="AF69" s="252">
        <f t="shared" si="12"/>
        <v>0</v>
      </c>
      <c r="AG69" s="252">
        <f t="shared" si="13"/>
        <v>0</v>
      </c>
      <c r="AH69" s="252">
        <f t="shared" si="14"/>
        <v>0</v>
      </c>
      <c r="AI69" s="252">
        <f t="shared" si="15"/>
        <v>0</v>
      </c>
      <c r="AJ69" s="252">
        <f t="shared" si="16"/>
        <v>0</v>
      </c>
      <c r="AK69" s="252">
        <f t="shared" si="17"/>
        <v>0</v>
      </c>
      <c r="AL69" s="252">
        <f t="shared" si="18"/>
        <v>0</v>
      </c>
      <c r="AM69" s="252">
        <f t="shared" si="19"/>
        <v>0</v>
      </c>
      <c r="AN69" s="252">
        <f t="shared" si="20"/>
        <v>0</v>
      </c>
      <c r="AO69" s="252">
        <f t="shared" si="21"/>
        <v>0</v>
      </c>
      <c r="AP69" s="252">
        <f t="shared" si="22"/>
        <v>0</v>
      </c>
      <c r="AQ69" s="252">
        <f t="shared" si="22"/>
        <v>0</v>
      </c>
      <c r="AR69" s="252">
        <f t="shared" si="33"/>
        <v>0</v>
      </c>
      <c r="AS69" s="252">
        <f t="shared" si="34"/>
        <v>0</v>
      </c>
      <c r="AT69" s="252">
        <f t="shared" si="35"/>
        <v>0</v>
      </c>
      <c r="AU69" s="252">
        <f t="shared" si="36"/>
        <v>0</v>
      </c>
      <c r="AV69" s="252">
        <f t="shared" si="37"/>
        <v>0</v>
      </c>
      <c r="AW69" s="252">
        <f t="shared" si="38"/>
        <v>0</v>
      </c>
      <c r="AX69" s="252"/>
      <c r="AY69" s="252">
        <f t="shared" si="23"/>
        <v>0</v>
      </c>
      <c r="AZ69" s="252">
        <f t="shared" si="24"/>
        <v>0</v>
      </c>
      <c r="BA69" s="252"/>
      <c r="BB69" s="252">
        <f t="shared" si="25"/>
        <v>0</v>
      </c>
      <c r="BC69" s="252"/>
      <c r="BD69" s="252">
        <f t="shared" si="26"/>
        <v>0</v>
      </c>
      <c r="BE69" s="252"/>
      <c r="BF69" s="252"/>
      <c r="BG69" s="252">
        <f t="shared" si="27"/>
        <v>0</v>
      </c>
      <c r="BH69" s="252"/>
      <c r="BI69" s="252">
        <f t="shared" si="28"/>
        <v>0</v>
      </c>
      <c r="BJ69" s="252">
        <f t="shared" si="29"/>
        <v>0</v>
      </c>
      <c r="BK69" s="252">
        <f t="shared" si="39"/>
        <v>0</v>
      </c>
      <c r="BM69" s="252">
        <f t="shared" si="40"/>
        <v>0</v>
      </c>
      <c r="BO69" s="252">
        <f t="shared" si="41"/>
        <v>0</v>
      </c>
    </row>
    <row r="70" spans="2:67" ht="20.100000000000001" customHeight="1">
      <c r="B70" s="11">
        <v>62</v>
      </c>
      <c r="C70" s="52" t="str">
        <f>CONCATENATE('2'!C65,'2'!Q65,'2'!D65,'2'!Q65,'2'!E65)</f>
        <v xml:space="preserve">  </v>
      </c>
      <c r="D70" s="51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12">
        <f t="shared" si="30"/>
        <v>0</v>
      </c>
      <c r="Z70" s="12">
        <f t="shared" si="31"/>
        <v>0</v>
      </c>
      <c r="AA70" s="12">
        <f t="shared" si="32"/>
        <v>0</v>
      </c>
      <c r="AB70" s="13">
        <f>ROUNDUP(((40/AA5)*Y70),0)</f>
        <v>0</v>
      </c>
      <c r="AC70" s="14"/>
      <c r="AD70" s="262"/>
      <c r="AE70" s="221"/>
      <c r="AF70" s="252">
        <f t="shared" si="12"/>
        <v>0</v>
      </c>
      <c r="AG70" s="252">
        <f t="shared" si="13"/>
        <v>0</v>
      </c>
      <c r="AH70" s="252">
        <f t="shared" si="14"/>
        <v>0</v>
      </c>
      <c r="AI70" s="252">
        <f t="shared" si="15"/>
        <v>0</v>
      </c>
      <c r="AJ70" s="252">
        <f t="shared" si="16"/>
        <v>0</v>
      </c>
      <c r="AK70" s="252">
        <f t="shared" si="17"/>
        <v>0</v>
      </c>
      <c r="AL70" s="252">
        <f t="shared" si="18"/>
        <v>0</v>
      </c>
      <c r="AM70" s="252">
        <f t="shared" si="19"/>
        <v>0</v>
      </c>
      <c r="AN70" s="252">
        <f t="shared" si="20"/>
        <v>0</v>
      </c>
      <c r="AO70" s="252">
        <f t="shared" si="21"/>
        <v>0</v>
      </c>
      <c r="AP70" s="252">
        <f t="shared" si="22"/>
        <v>0</v>
      </c>
      <c r="AQ70" s="252">
        <f t="shared" si="22"/>
        <v>0</v>
      </c>
      <c r="AR70" s="252">
        <f t="shared" si="33"/>
        <v>0</v>
      </c>
      <c r="AS70" s="252">
        <f t="shared" si="34"/>
        <v>0</v>
      </c>
      <c r="AT70" s="252">
        <f t="shared" si="35"/>
        <v>0</v>
      </c>
      <c r="AU70" s="252">
        <f t="shared" si="36"/>
        <v>0</v>
      </c>
      <c r="AV70" s="252">
        <f t="shared" si="37"/>
        <v>0</v>
      </c>
      <c r="AW70" s="252">
        <f t="shared" si="38"/>
        <v>0</v>
      </c>
      <c r="AX70" s="252"/>
      <c r="AY70" s="252">
        <f t="shared" si="23"/>
        <v>0</v>
      </c>
      <c r="AZ70" s="252">
        <f t="shared" si="24"/>
        <v>0</v>
      </c>
      <c r="BA70" s="252"/>
      <c r="BB70" s="252">
        <f t="shared" si="25"/>
        <v>0</v>
      </c>
      <c r="BC70" s="252"/>
      <c r="BD70" s="252">
        <f t="shared" si="26"/>
        <v>0</v>
      </c>
      <c r="BE70" s="252"/>
      <c r="BF70" s="252"/>
      <c r="BG70" s="252">
        <f t="shared" si="27"/>
        <v>0</v>
      </c>
      <c r="BH70" s="252"/>
      <c r="BI70" s="252">
        <f t="shared" si="28"/>
        <v>0</v>
      </c>
      <c r="BJ70" s="252">
        <f t="shared" si="29"/>
        <v>0</v>
      </c>
      <c r="BK70" s="252">
        <f t="shared" si="39"/>
        <v>0</v>
      </c>
      <c r="BM70" s="252">
        <f t="shared" si="40"/>
        <v>0</v>
      </c>
      <c r="BO70" s="252">
        <f t="shared" si="41"/>
        <v>0</v>
      </c>
    </row>
    <row r="71" spans="2:67" ht="20.100000000000001" customHeight="1">
      <c r="B71" s="11">
        <v>63</v>
      </c>
      <c r="C71" s="52" t="str">
        <f>CONCATENATE('2'!C66,'2'!Q66,'2'!D66,'2'!Q66,'2'!E66)</f>
        <v xml:space="preserve">  </v>
      </c>
      <c r="D71" s="51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12">
        <f t="shared" si="30"/>
        <v>0</v>
      </c>
      <c r="Z71" s="12">
        <f t="shared" si="31"/>
        <v>0</v>
      </c>
      <c r="AA71" s="12">
        <f t="shared" si="32"/>
        <v>0</v>
      </c>
      <c r="AB71" s="13">
        <f>ROUNDUP(((40/AA5)*Y71),0)</f>
        <v>0</v>
      </c>
      <c r="AC71" s="14"/>
      <c r="AD71" s="262"/>
      <c r="AE71" s="221"/>
      <c r="AF71" s="252">
        <f t="shared" si="12"/>
        <v>0</v>
      </c>
      <c r="AG71" s="252">
        <f t="shared" si="13"/>
        <v>0</v>
      </c>
      <c r="AH71" s="252">
        <f t="shared" si="14"/>
        <v>0</v>
      </c>
      <c r="AI71" s="252">
        <f t="shared" si="15"/>
        <v>0</v>
      </c>
      <c r="AJ71" s="252">
        <f t="shared" si="16"/>
        <v>0</v>
      </c>
      <c r="AK71" s="252">
        <f t="shared" si="17"/>
        <v>0</v>
      </c>
      <c r="AL71" s="252">
        <f t="shared" si="18"/>
        <v>0</v>
      </c>
      <c r="AM71" s="252">
        <f t="shared" si="19"/>
        <v>0</v>
      </c>
      <c r="AN71" s="252">
        <f t="shared" si="20"/>
        <v>0</v>
      </c>
      <c r="AO71" s="252">
        <f t="shared" si="21"/>
        <v>0</v>
      </c>
      <c r="AP71" s="252">
        <f t="shared" si="22"/>
        <v>0</v>
      </c>
      <c r="AQ71" s="252">
        <f t="shared" si="22"/>
        <v>0</v>
      </c>
      <c r="AR71" s="252">
        <f t="shared" si="33"/>
        <v>0</v>
      </c>
      <c r="AS71" s="252">
        <f t="shared" si="34"/>
        <v>0</v>
      </c>
      <c r="AT71" s="252">
        <f t="shared" si="35"/>
        <v>0</v>
      </c>
      <c r="AU71" s="252">
        <f t="shared" si="36"/>
        <v>0</v>
      </c>
      <c r="AV71" s="252">
        <f t="shared" si="37"/>
        <v>0</v>
      </c>
      <c r="AW71" s="252">
        <f t="shared" si="38"/>
        <v>0</v>
      </c>
      <c r="AX71" s="252"/>
      <c r="AY71" s="252">
        <f t="shared" si="23"/>
        <v>0</v>
      </c>
      <c r="AZ71" s="252">
        <f t="shared" si="24"/>
        <v>0</v>
      </c>
      <c r="BA71" s="252"/>
      <c r="BB71" s="252">
        <f t="shared" si="25"/>
        <v>0</v>
      </c>
      <c r="BC71" s="252"/>
      <c r="BD71" s="252">
        <f t="shared" si="26"/>
        <v>0</v>
      </c>
      <c r="BE71" s="252"/>
      <c r="BF71" s="252"/>
      <c r="BG71" s="252">
        <f t="shared" si="27"/>
        <v>0</v>
      </c>
      <c r="BH71" s="252"/>
      <c r="BI71" s="252">
        <f t="shared" si="28"/>
        <v>0</v>
      </c>
      <c r="BJ71" s="252">
        <f t="shared" si="29"/>
        <v>0</v>
      </c>
      <c r="BK71" s="252">
        <f t="shared" si="39"/>
        <v>0</v>
      </c>
      <c r="BM71" s="252">
        <f t="shared" si="40"/>
        <v>0</v>
      </c>
      <c r="BO71" s="252">
        <f t="shared" si="41"/>
        <v>0</v>
      </c>
    </row>
    <row r="72" spans="2:67" ht="20.100000000000001" customHeight="1">
      <c r="B72" s="11">
        <v>64</v>
      </c>
      <c r="C72" s="52" t="str">
        <f>CONCATENATE('2'!C67,'2'!Q67,'2'!D67,'2'!Q67,'2'!E67)</f>
        <v xml:space="preserve">  </v>
      </c>
      <c r="D72" s="51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12">
        <f t="shared" si="30"/>
        <v>0</v>
      </c>
      <c r="Z72" s="12">
        <f t="shared" si="31"/>
        <v>0</v>
      </c>
      <c r="AA72" s="12">
        <f t="shared" si="32"/>
        <v>0</v>
      </c>
      <c r="AB72" s="13">
        <f>ROUNDUP(((40/AA5)*Y72),0)</f>
        <v>0</v>
      </c>
      <c r="AC72" s="14"/>
      <c r="AD72" s="262"/>
      <c r="AE72" s="221"/>
      <c r="AF72" s="252">
        <f t="shared" si="12"/>
        <v>0</v>
      </c>
      <c r="AG72" s="252">
        <f t="shared" si="13"/>
        <v>0</v>
      </c>
      <c r="AH72" s="252">
        <f t="shared" si="14"/>
        <v>0</v>
      </c>
      <c r="AI72" s="252">
        <f t="shared" si="15"/>
        <v>0</v>
      </c>
      <c r="AJ72" s="252">
        <f t="shared" si="16"/>
        <v>0</v>
      </c>
      <c r="AK72" s="252">
        <f t="shared" si="17"/>
        <v>0</v>
      </c>
      <c r="AL72" s="252">
        <f t="shared" si="18"/>
        <v>0</v>
      </c>
      <c r="AM72" s="252">
        <f t="shared" si="19"/>
        <v>0</v>
      </c>
      <c r="AN72" s="252">
        <f t="shared" si="20"/>
        <v>0</v>
      </c>
      <c r="AO72" s="252">
        <f t="shared" si="21"/>
        <v>0</v>
      </c>
      <c r="AP72" s="252">
        <f t="shared" si="22"/>
        <v>0</v>
      </c>
      <c r="AQ72" s="252">
        <f t="shared" si="22"/>
        <v>0</v>
      </c>
      <c r="AR72" s="252">
        <f t="shared" si="33"/>
        <v>0</v>
      </c>
      <c r="AS72" s="252">
        <f t="shared" si="34"/>
        <v>0</v>
      </c>
      <c r="AT72" s="252">
        <f t="shared" si="35"/>
        <v>0</v>
      </c>
      <c r="AU72" s="252">
        <f t="shared" si="36"/>
        <v>0</v>
      </c>
      <c r="AV72" s="252">
        <f t="shared" si="37"/>
        <v>0</v>
      </c>
      <c r="AW72" s="252">
        <f t="shared" si="38"/>
        <v>0</v>
      </c>
      <c r="AX72" s="252"/>
      <c r="AY72" s="252">
        <f t="shared" si="23"/>
        <v>0</v>
      </c>
      <c r="AZ72" s="252">
        <f t="shared" si="24"/>
        <v>0</v>
      </c>
      <c r="BA72" s="252"/>
      <c r="BB72" s="252">
        <f t="shared" si="25"/>
        <v>0</v>
      </c>
      <c r="BC72" s="252"/>
      <c r="BD72" s="252">
        <f t="shared" si="26"/>
        <v>0</v>
      </c>
      <c r="BE72" s="252"/>
      <c r="BF72" s="252"/>
      <c r="BG72" s="252">
        <f t="shared" si="27"/>
        <v>0</v>
      </c>
      <c r="BH72" s="252"/>
      <c r="BI72" s="252">
        <f t="shared" si="28"/>
        <v>0</v>
      </c>
      <c r="BJ72" s="252">
        <f t="shared" si="29"/>
        <v>0</v>
      </c>
      <c r="BK72" s="252">
        <f t="shared" si="39"/>
        <v>0</v>
      </c>
      <c r="BM72" s="252">
        <f t="shared" si="40"/>
        <v>0</v>
      </c>
      <c r="BO72" s="252">
        <f t="shared" si="41"/>
        <v>0</v>
      </c>
    </row>
    <row r="73" spans="2:67" ht="20.100000000000001" customHeight="1">
      <c r="B73" s="11">
        <v>65</v>
      </c>
      <c r="C73" s="52" t="str">
        <f>CONCATENATE('2'!C68,'2'!Q68,'2'!D68,'2'!Q68,'2'!E68)</f>
        <v xml:space="preserve">  </v>
      </c>
      <c r="D73" s="51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12">
        <f t="shared" ref="Y73:Y108" si="42">AF73+AH73+AJ73+AM73+AS73+AU73</f>
        <v>0</v>
      </c>
      <c r="Z73" s="12">
        <f t="shared" ref="Z73:Z108" si="43">AI73+AL73+AO73+AQ73+AT73+AW73</f>
        <v>0</v>
      </c>
      <c r="AA73" s="12">
        <f t="shared" ref="AA73:AA108" si="44">AG73+AK73+AN73+AP73+AR73+AV73</f>
        <v>0</v>
      </c>
      <c r="AB73" s="13">
        <f>ROUNDUP(((40/AA5)*Y73),0)</f>
        <v>0</v>
      </c>
      <c r="AC73" s="14"/>
      <c r="AD73" s="262"/>
      <c r="AE73" s="221"/>
      <c r="AF73" s="252">
        <f t="shared" si="12"/>
        <v>0</v>
      </c>
      <c r="AG73" s="252">
        <f t="shared" si="13"/>
        <v>0</v>
      </c>
      <c r="AH73" s="252">
        <f t="shared" si="14"/>
        <v>0</v>
      </c>
      <c r="AI73" s="252">
        <f t="shared" si="15"/>
        <v>0</v>
      </c>
      <c r="AJ73" s="252">
        <f t="shared" si="16"/>
        <v>0</v>
      </c>
      <c r="AK73" s="252">
        <f t="shared" si="17"/>
        <v>0</v>
      </c>
      <c r="AL73" s="252">
        <f t="shared" si="18"/>
        <v>0</v>
      </c>
      <c r="AM73" s="252">
        <f t="shared" si="19"/>
        <v>0</v>
      </c>
      <c r="AN73" s="252">
        <f t="shared" si="20"/>
        <v>0</v>
      </c>
      <c r="AO73" s="252">
        <f t="shared" si="21"/>
        <v>0</v>
      </c>
      <c r="AP73" s="252">
        <f t="shared" si="22"/>
        <v>0</v>
      </c>
      <c r="AQ73" s="252">
        <f t="shared" si="22"/>
        <v>0</v>
      </c>
      <c r="AR73" s="252">
        <f t="shared" ref="AR73:AR108" si="45">BK73*2</f>
        <v>0</v>
      </c>
      <c r="AS73" s="252">
        <f t="shared" ref="AS73:AS108" si="46">BK73*1</f>
        <v>0</v>
      </c>
      <c r="AT73" s="252">
        <f t="shared" ref="AT73:AT108" si="47">BM73*2</f>
        <v>0</v>
      </c>
      <c r="AU73" s="252">
        <f t="shared" ref="AU73:AU108" si="48">BM73*1</f>
        <v>0</v>
      </c>
      <c r="AV73" s="252">
        <f t="shared" ref="AV73:AV108" si="49">BO73*2</f>
        <v>0</v>
      </c>
      <c r="AW73" s="252">
        <f t="shared" ref="AW73:AW108" si="50">BO73*1</f>
        <v>0</v>
      </c>
      <c r="AX73" s="252"/>
      <c r="AY73" s="252">
        <f t="shared" si="23"/>
        <v>0</v>
      </c>
      <c r="AZ73" s="252">
        <f t="shared" si="24"/>
        <v>0</v>
      </c>
      <c r="BA73" s="252"/>
      <c r="BB73" s="252">
        <f t="shared" si="25"/>
        <v>0</v>
      </c>
      <c r="BC73" s="252"/>
      <c r="BD73" s="252">
        <f t="shared" si="26"/>
        <v>0</v>
      </c>
      <c r="BE73" s="252"/>
      <c r="BF73" s="252"/>
      <c r="BG73" s="252">
        <f t="shared" si="27"/>
        <v>0</v>
      </c>
      <c r="BH73" s="252"/>
      <c r="BI73" s="252">
        <f t="shared" si="28"/>
        <v>0</v>
      </c>
      <c r="BJ73" s="252">
        <f t="shared" si="29"/>
        <v>0</v>
      </c>
      <c r="BK73" s="252">
        <f t="shared" ref="BK73:BK108" si="51">COUNTIF(E73:X73,"OOP")</f>
        <v>0</v>
      </c>
      <c r="BM73" s="252">
        <f t="shared" ref="BM73:BM108" si="52">COUNTIF(E73:X73,"]]P")</f>
        <v>0</v>
      </c>
      <c r="BO73" s="252">
        <f t="shared" ref="BO73:BO108" si="53">COUNTIF(E73:X73,"OO]")</f>
        <v>0</v>
      </c>
    </row>
    <row r="74" spans="2:67" ht="20.100000000000001" customHeight="1">
      <c r="B74" s="11">
        <v>66</v>
      </c>
      <c r="C74" s="52" t="str">
        <f>CONCATENATE('2'!C69,'2'!Q69,'2'!D69,'2'!Q69,'2'!E69)</f>
        <v xml:space="preserve">  </v>
      </c>
      <c r="D74" s="51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12">
        <f t="shared" si="42"/>
        <v>0</v>
      </c>
      <c r="Z74" s="12">
        <f t="shared" si="43"/>
        <v>0</v>
      </c>
      <c r="AA74" s="12">
        <f t="shared" si="44"/>
        <v>0</v>
      </c>
      <c r="AB74" s="13">
        <f>ROUNDUP(((40/AA5)*Y74),0)</f>
        <v>0</v>
      </c>
      <c r="AC74" s="14"/>
      <c r="AD74" s="262"/>
      <c r="AE74" s="221"/>
      <c r="AF74" s="252">
        <f t="shared" ref="AF74:AF108" si="54">(AY74*1)</f>
        <v>0</v>
      </c>
      <c r="AG74" s="252">
        <f t="shared" ref="AG74:AG108" si="55">AZ74*1</f>
        <v>0</v>
      </c>
      <c r="AH74" s="252">
        <f t="shared" ref="AH74:AH108" si="56">AZ74*1</f>
        <v>0</v>
      </c>
      <c r="AI74" s="252">
        <f t="shared" ref="AI74:AI108" si="57">BB74*1</f>
        <v>0</v>
      </c>
      <c r="AJ74" s="252">
        <f t="shared" ref="AJ74:AJ108" si="58">BB74*1</f>
        <v>0</v>
      </c>
      <c r="AK74" s="252">
        <f t="shared" ref="AK74:AK108" si="59">BD74*1</f>
        <v>0</v>
      </c>
      <c r="AL74" s="252">
        <f t="shared" ref="AL74:AL108" si="60">BD74*1</f>
        <v>0</v>
      </c>
      <c r="AM74" s="252">
        <f t="shared" ref="AM74:AM108" si="61">BD74*1</f>
        <v>0</v>
      </c>
      <c r="AN74" s="252">
        <f t="shared" ref="AN74:AN108" si="62">BG74*1</f>
        <v>0</v>
      </c>
      <c r="AO74" s="252">
        <f t="shared" ref="AO74:AO108" si="63">BG74*2</f>
        <v>0</v>
      </c>
      <c r="AP74" s="252">
        <f t="shared" ref="AP74:AQ108" si="64">BI74*3</f>
        <v>0</v>
      </c>
      <c r="AQ74" s="252">
        <f t="shared" si="64"/>
        <v>0</v>
      </c>
      <c r="AR74" s="252">
        <f t="shared" si="45"/>
        <v>0</v>
      </c>
      <c r="AS74" s="252">
        <f t="shared" si="46"/>
        <v>0</v>
      </c>
      <c r="AT74" s="252">
        <f t="shared" si="47"/>
        <v>0</v>
      </c>
      <c r="AU74" s="252">
        <f t="shared" si="48"/>
        <v>0</v>
      </c>
      <c r="AV74" s="252">
        <f t="shared" si="49"/>
        <v>0</v>
      </c>
      <c r="AW74" s="252">
        <f t="shared" si="50"/>
        <v>0</v>
      </c>
      <c r="AX74" s="252"/>
      <c r="AY74" s="252">
        <f t="shared" ref="AY74:AY108" si="65">COUNTIF(E74:X74,"P")</f>
        <v>0</v>
      </c>
      <c r="AZ74" s="252">
        <f t="shared" ref="AZ74:AZ108" si="66">COUNTIF(E74:X74,"OP")</f>
        <v>0</v>
      </c>
      <c r="BA74" s="252"/>
      <c r="BB74" s="252">
        <f t="shared" ref="BB74:BB108" si="67">COUNTIF(E74:X74,"]P")</f>
        <v>0</v>
      </c>
      <c r="BC74" s="252"/>
      <c r="BD74" s="252">
        <f t="shared" ref="BD74:BD108" si="68">COUNTIF(E74:X74,"O]P")</f>
        <v>0</v>
      </c>
      <c r="BE74" s="252"/>
      <c r="BF74" s="252"/>
      <c r="BG74" s="252">
        <f t="shared" ref="BG74:BG108" si="69">COUNTIF(E74:X74,"O]]")</f>
        <v>0</v>
      </c>
      <c r="BH74" s="252"/>
      <c r="BI74" s="252">
        <f t="shared" ref="BI74:BI108" si="70">COUNTIF(E74:X74,"OOO")</f>
        <v>0</v>
      </c>
      <c r="BJ74" s="252">
        <f t="shared" ref="BJ74:BJ108" si="71">COUNTIF(E74:X74,"]]]")</f>
        <v>0</v>
      </c>
      <c r="BK74" s="252">
        <f t="shared" si="51"/>
        <v>0</v>
      </c>
      <c r="BM74" s="252">
        <f t="shared" si="52"/>
        <v>0</v>
      </c>
      <c r="BO74" s="252">
        <f t="shared" si="53"/>
        <v>0</v>
      </c>
    </row>
    <row r="75" spans="2:67" ht="20.100000000000001" customHeight="1">
      <c r="B75" s="11">
        <v>67</v>
      </c>
      <c r="C75" s="52" t="str">
        <f>CONCATENATE('2'!C70,'2'!Q70,'2'!D70,'2'!Q70,'2'!E70)</f>
        <v xml:space="preserve">  </v>
      </c>
      <c r="D75" s="51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12">
        <f t="shared" si="42"/>
        <v>0</v>
      </c>
      <c r="Z75" s="12">
        <f t="shared" si="43"/>
        <v>0</v>
      </c>
      <c r="AA75" s="12">
        <f t="shared" si="44"/>
        <v>0</v>
      </c>
      <c r="AB75" s="13">
        <f>ROUNDUP(((40/AA5)*Y75),0)</f>
        <v>0</v>
      </c>
      <c r="AC75" s="14"/>
      <c r="AD75" s="262"/>
      <c r="AE75" s="221"/>
      <c r="AF75" s="252">
        <f t="shared" si="54"/>
        <v>0</v>
      </c>
      <c r="AG75" s="252">
        <f t="shared" si="55"/>
        <v>0</v>
      </c>
      <c r="AH75" s="252">
        <f t="shared" si="56"/>
        <v>0</v>
      </c>
      <c r="AI75" s="252">
        <f t="shared" si="57"/>
        <v>0</v>
      </c>
      <c r="AJ75" s="252">
        <f t="shared" si="58"/>
        <v>0</v>
      </c>
      <c r="AK75" s="252">
        <f t="shared" si="59"/>
        <v>0</v>
      </c>
      <c r="AL75" s="252">
        <f t="shared" si="60"/>
        <v>0</v>
      </c>
      <c r="AM75" s="252">
        <f t="shared" si="61"/>
        <v>0</v>
      </c>
      <c r="AN75" s="252">
        <f t="shared" si="62"/>
        <v>0</v>
      </c>
      <c r="AO75" s="252">
        <f t="shared" si="63"/>
        <v>0</v>
      </c>
      <c r="AP75" s="252">
        <f t="shared" si="64"/>
        <v>0</v>
      </c>
      <c r="AQ75" s="252">
        <f t="shared" si="64"/>
        <v>0</v>
      </c>
      <c r="AR75" s="252">
        <f t="shared" si="45"/>
        <v>0</v>
      </c>
      <c r="AS75" s="252">
        <f t="shared" si="46"/>
        <v>0</v>
      </c>
      <c r="AT75" s="252">
        <f t="shared" si="47"/>
        <v>0</v>
      </c>
      <c r="AU75" s="252">
        <f t="shared" si="48"/>
        <v>0</v>
      </c>
      <c r="AV75" s="252">
        <f t="shared" si="49"/>
        <v>0</v>
      </c>
      <c r="AW75" s="252">
        <f t="shared" si="50"/>
        <v>0</v>
      </c>
      <c r="AX75" s="252"/>
      <c r="AY75" s="252">
        <f t="shared" si="65"/>
        <v>0</v>
      </c>
      <c r="AZ75" s="252">
        <f t="shared" si="66"/>
        <v>0</v>
      </c>
      <c r="BA75" s="252"/>
      <c r="BB75" s="252">
        <f t="shared" si="67"/>
        <v>0</v>
      </c>
      <c r="BC75" s="252"/>
      <c r="BD75" s="252">
        <f t="shared" si="68"/>
        <v>0</v>
      </c>
      <c r="BE75" s="252"/>
      <c r="BF75" s="252"/>
      <c r="BG75" s="252">
        <f t="shared" si="69"/>
        <v>0</v>
      </c>
      <c r="BH75" s="252"/>
      <c r="BI75" s="252">
        <f t="shared" si="70"/>
        <v>0</v>
      </c>
      <c r="BJ75" s="252">
        <f t="shared" si="71"/>
        <v>0</v>
      </c>
      <c r="BK75" s="252">
        <f t="shared" si="51"/>
        <v>0</v>
      </c>
      <c r="BM75" s="252">
        <f t="shared" si="52"/>
        <v>0</v>
      </c>
      <c r="BO75" s="252">
        <f t="shared" si="53"/>
        <v>0</v>
      </c>
    </row>
    <row r="76" spans="2:67" ht="20.100000000000001" customHeight="1">
      <c r="B76" s="11">
        <v>68</v>
      </c>
      <c r="C76" s="52" t="str">
        <f>CONCATENATE('2'!C71,'2'!Q71,'2'!D71,'2'!Q71,'2'!E71)</f>
        <v xml:space="preserve">  </v>
      </c>
      <c r="D76" s="51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12">
        <f t="shared" si="42"/>
        <v>0</v>
      </c>
      <c r="Z76" s="12">
        <f t="shared" si="43"/>
        <v>0</v>
      </c>
      <c r="AA76" s="12">
        <f t="shared" si="44"/>
        <v>0</v>
      </c>
      <c r="AB76" s="13">
        <f>ROUNDUP(((40/AA5)*Y76),0)</f>
        <v>0</v>
      </c>
      <c r="AC76" s="14"/>
      <c r="AD76" s="262"/>
      <c r="AE76" s="221"/>
      <c r="AF76" s="252">
        <f t="shared" si="54"/>
        <v>0</v>
      </c>
      <c r="AG76" s="252">
        <f t="shared" si="55"/>
        <v>0</v>
      </c>
      <c r="AH76" s="252">
        <f t="shared" si="56"/>
        <v>0</v>
      </c>
      <c r="AI76" s="252">
        <f t="shared" si="57"/>
        <v>0</v>
      </c>
      <c r="AJ76" s="252">
        <f t="shared" si="58"/>
        <v>0</v>
      </c>
      <c r="AK76" s="252">
        <f t="shared" si="59"/>
        <v>0</v>
      </c>
      <c r="AL76" s="252">
        <f t="shared" si="60"/>
        <v>0</v>
      </c>
      <c r="AM76" s="252">
        <f t="shared" si="61"/>
        <v>0</v>
      </c>
      <c r="AN76" s="252">
        <f t="shared" si="62"/>
        <v>0</v>
      </c>
      <c r="AO76" s="252">
        <f t="shared" si="63"/>
        <v>0</v>
      </c>
      <c r="AP76" s="252">
        <f t="shared" si="64"/>
        <v>0</v>
      </c>
      <c r="AQ76" s="252">
        <f t="shared" si="64"/>
        <v>0</v>
      </c>
      <c r="AR76" s="252">
        <f t="shared" si="45"/>
        <v>0</v>
      </c>
      <c r="AS76" s="252">
        <f t="shared" si="46"/>
        <v>0</v>
      </c>
      <c r="AT76" s="252">
        <f t="shared" si="47"/>
        <v>0</v>
      </c>
      <c r="AU76" s="252">
        <f t="shared" si="48"/>
        <v>0</v>
      </c>
      <c r="AV76" s="252">
        <f t="shared" si="49"/>
        <v>0</v>
      </c>
      <c r="AW76" s="252">
        <f t="shared" si="50"/>
        <v>0</v>
      </c>
      <c r="AX76" s="252"/>
      <c r="AY76" s="252">
        <f t="shared" si="65"/>
        <v>0</v>
      </c>
      <c r="AZ76" s="252">
        <f t="shared" si="66"/>
        <v>0</v>
      </c>
      <c r="BA76" s="252"/>
      <c r="BB76" s="252">
        <f t="shared" si="67"/>
        <v>0</v>
      </c>
      <c r="BC76" s="252"/>
      <c r="BD76" s="252">
        <f t="shared" si="68"/>
        <v>0</v>
      </c>
      <c r="BE76" s="252"/>
      <c r="BF76" s="252"/>
      <c r="BG76" s="252">
        <f t="shared" si="69"/>
        <v>0</v>
      </c>
      <c r="BH76" s="252"/>
      <c r="BI76" s="252">
        <f t="shared" si="70"/>
        <v>0</v>
      </c>
      <c r="BJ76" s="252">
        <f t="shared" si="71"/>
        <v>0</v>
      </c>
      <c r="BK76" s="252">
        <f t="shared" si="51"/>
        <v>0</v>
      </c>
      <c r="BM76" s="252">
        <f t="shared" si="52"/>
        <v>0</v>
      </c>
      <c r="BO76" s="252">
        <f t="shared" si="53"/>
        <v>0</v>
      </c>
    </row>
    <row r="77" spans="2:67" ht="20.100000000000001" customHeight="1">
      <c r="B77" s="11">
        <v>69</v>
      </c>
      <c r="C77" s="52" t="str">
        <f>CONCATENATE('2'!C72,'2'!Q72,'2'!D72,'2'!Q72,'2'!E72)</f>
        <v xml:space="preserve">  </v>
      </c>
      <c r="D77" s="51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12">
        <f t="shared" si="42"/>
        <v>0</v>
      </c>
      <c r="Z77" s="12">
        <f t="shared" si="43"/>
        <v>0</v>
      </c>
      <c r="AA77" s="12">
        <f t="shared" si="44"/>
        <v>0</v>
      </c>
      <c r="AB77" s="13">
        <f>ROUNDUP(((40/AA5)*Y77),0)</f>
        <v>0</v>
      </c>
      <c r="AC77" s="14"/>
      <c r="AD77" s="262"/>
      <c r="AE77" s="221"/>
      <c r="AF77" s="252">
        <f t="shared" si="54"/>
        <v>0</v>
      </c>
      <c r="AG77" s="252">
        <f t="shared" si="55"/>
        <v>0</v>
      </c>
      <c r="AH77" s="252">
        <f t="shared" si="56"/>
        <v>0</v>
      </c>
      <c r="AI77" s="252">
        <f t="shared" si="57"/>
        <v>0</v>
      </c>
      <c r="AJ77" s="252">
        <f t="shared" si="58"/>
        <v>0</v>
      </c>
      <c r="AK77" s="252">
        <f t="shared" si="59"/>
        <v>0</v>
      </c>
      <c r="AL77" s="252">
        <f t="shared" si="60"/>
        <v>0</v>
      </c>
      <c r="AM77" s="252">
        <f t="shared" si="61"/>
        <v>0</v>
      </c>
      <c r="AN77" s="252">
        <f t="shared" si="62"/>
        <v>0</v>
      </c>
      <c r="AO77" s="252">
        <f t="shared" si="63"/>
        <v>0</v>
      </c>
      <c r="AP77" s="252">
        <f t="shared" si="64"/>
        <v>0</v>
      </c>
      <c r="AQ77" s="252">
        <f t="shared" si="64"/>
        <v>0</v>
      </c>
      <c r="AR77" s="252">
        <f t="shared" si="45"/>
        <v>0</v>
      </c>
      <c r="AS77" s="252">
        <f t="shared" si="46"/>
        <v>0</v>
      </c>
      <c r="AT77" s="252">
        <f t="shared" si="47"/>
        <v>0</v>
      </c>
      <c r="AU77" s="252">
        <f t="shared" si="48"/>
        <v>0</v>
      </c>
      <c r="AV77" s="252">
        <f t="shared" si="49"/>
        <v>0</v>
      </c>
      <c r="AW77" s="252">
        <f t="shared" si="50"/>
        <v>0</v>
      </c>
      <c r="AX77" s="252"/>
      <c r="AY77" s="252">
        <f t="shared" si="65"/>
        <v>0</v>
      </c>
      <c r="AZ77" s="252">
        <f t="shared" si="66"/>
        <v>0</v>
      </c>
      <c r="BA77" s="252"/>
      <c r="BB77" s="252">
        <f t="shared" si="67"/>
        <v>0</v>
      </c>
      <c r="BC77" s="252"/>
      <c r="BD77" s="252">
        <f t="shared" si="68"/>
        <v>0</v>
      </c>
      <c r="BE77" s="252"/>
      <c r="BF77" s="252"/>
      <c r="BG77" s="252">
        <f t="shared" si="69"/>
        <v>0</v>
      </c>
      <c r="BH77" s="252"/>
      <c r="BI77" s="252">
        <f t="shared" si="70"/>
        <v>0</v>
      </c>
      <c r="BJ77" s="252">
        <f t="shared" si="71"/>
        <v>0</v>
      </c>
      <c r="BK77" s="252">
        <f t="shared" si="51"/>
        <v>0</v>
      </c>
      <c r="BM77" s="252">
        <f t="shared" si="52"/>
        <v>0</v>
      </c>
      <c r="BO77" s="252">
        <f t="shared" si="53"/>
        <v>0</v>
      </c>
    </row>
    <row r="78" spans="2:67" ht="20.100000000000001" customHeight="1">
      <c r="B78" s="11">
        <v>70</v>
      </c>
      <c r="C78" s="52" t="str">
        <f>CONCATENATE('2'!C73,'2'!Q73,'2'!D73,'2'!Q73,'2'!E73)</f>
        <v xml:space="preserve">  </v>
      </c>
      <c r="D78" s="51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12">
        <f t="shared" si="42"/>
        <v>0</v>
      </c>
      <c r="Z78" s="12">
        <f t="shared" si="43"/>
        <v>0</v>
      </c>
      <c r="AA78" s="12">
        <f t="shared" si="44"/>
        <v>0</v>
      </c>
      <c r="AB78" s="13">
        <f>ROUNDUP(((40/AA5)*Y78),0)</f>
        <v>0</v>
      </c>
      <c r="AC78" s="14"/>
      <c r="AD78" s="262"/>
      <c r="AE78" s="221"/>
      <c r="AF78" s="252">
        <f t="shared" si="54"/>
        <v>0</v>
      </c>
      <c r="AG78" s="252">
        <f t="shared" si="55"/>
        <v>0</v>
      </c>
      <c r="AH78" s="252">
        <f t="shared" si="56"/>
        <v>0</v>
      </c>
      <c r="AI78" s="252">
        <f t="shared" si="57"/>
        <v>0</v>
      </c>
      <c r="AJ78" s="252">
        <f t="shared" si="58"/>
        <v>0</v>
      </c>
      <c r="AK78" s="252">
        <f t="shared" si="59"/>
        <v>0</v>
      </c>
      <c r="AL78" s="252">
        <f t="shared" si="60"/>
        <v>0</v>
      </c>
      <c r="AM78" s="252">
        <f t="shared" si="61"/>
        <v>0</v>
      </c>
      <c r="AN78" s="252">
        <f t="shared" si="62"/>
        <v>0</v>
      </c>
      <c r="AO78" s="252">
        <f t="shared" si="63"/>
        <v>0</v>
      </c>
      <c r="AP78" s="252">
        <f t="shared" si="64"/>
        <v>0</v>
      </c>
      <c r="AQ78" s="252">
        <f t="shared" si="64"/>
        <v>0</v>
      </c>
      <c r="AR78" s="252">
        <f t="shared" si="45"/>
        <v>0</v>
      </c>
      <c r="AS78" s="252">
        <f t="shared" si="46"/>
        <v>0</v>
      </c>
      <c r="AT78" s="252">
        <f t="shared" si="47"/>
        <v>0</v>
      </c>
      <c r="AU78" s="252">
        <f t="shared" si="48"/>
        <v>0</v>
      </c>
      <c r="AV78" s="252">
        <f t="shared" si="49"/>
        <v>0</v>
      </c>
      <c r="AW78" s="252">
        <f t="shared" si="50"/>
        <v>0</v>
      </c>
      <c r="AX78" s="252"/>
      <c r="AY78" s="252">
        <f t="shared" si="65"/>
        <v>0</v>
      </c>
      <c r="AZ78" s="252">
        <f t="shared" si="66"/>
        <v>0</v>
      </c>
      <c r="BA78" s="252"/>
      <c r="BB78" s="252">
        <f t="shared" si="67"/>
        <v>0</v>
      </c>
      <c r="BC78" s="252"/>
      <c r="BD78" s="252">
        <f t="shared" si="68"/>
        <v>0</v>
      </c>
      <c r="BE78" s="252"/>
      <c r="BF78" s="252"/>
      <c r="BG78" s="252">
        <f t="shared" si="69"/>
        <v>0</v>
      </c>
      <c r="BH78" s="252"/>
      <c r="BI78" s="252">
        <f t="shared" si="70"/>
        <v>0</v>
      </c>
      <c r="BJ78" s="252">
        <f t="shared" si="71"/>
        <v>0</v>
      </c>
      <c r="BK78" s="252">
        <f t="shared" si="51"/>
        <v>0</v>
      </c>
      <c r="BM78" s="252">
        <f t="shared" si="52"/>
        <v>0</v>
      </c>
      <c r="BO78" s="252">
        <f t="shared" si="53"/>
        <v>0</v>
      </c>
    </row>
    <row r="79" spans="2:67" ht="20.100000000000001" customHeight="1">
      <c r="B79" s="11">
        <v>71</v>
      </c>
      <c r="C79" s="52" t="str">
        <f>CONCATENATE('2'!C74,'2'!Q74,'2'!D74,'2'!Q74,'2'!E74)</f>
        <v xml:space="preserve">  </v>
      </c>
      <c r="D79" s="51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12">
        <f t="shared" si="42"/>
        <v>0</v>
      </c>
      <c r="Z79" s="12">
        <f t="shared" si="43"/>
        <v>0</v>
      </c>
      <c r="AA79" s="12">
        <f t="shared" si="44"/>
        <v>0</v>
      </c>
      <c r="AB79" s="13">
        <f>ROUNDUP(((40/AA5)*Y79),0)</f>
        <v>0</v>
      </c>
      <c r="AC79" s="14"/>
      <c r="AD79" s="262"/>
      <c r="AE79" s="221"/>
      <c r="AF79" s="252">
        <f t="shared" si="54"/>
        <v>0</v>
      </c>
      <c r="AG79" s="252">
        <f t="shared" si="55"/>
        <v>0</v>
      </c>
      <c r="AH79" s="252">
        <f t="shared" si="56"/>
        <v>0</v>
      </c>
      <c r="AI79" s="252">
        <f t="shared" si="57"/>
        <v>0</v>
      </c>
      <c r="AJ79" s="252">
        <f t="shared" si="58"/>
        <v>0</v>
      </c>
      <c r="AK79" s="252">
        <f t="shared" si="59"/>
        <v>0</v>
      </c>
      <c r="AL79" s="252">
        <f t="shared" si="60"/>
        <v>0</v>
      </c>
      <c r="AM79" s="252">
        <f t="shared" si="61"/>
        <v>0</v>
      </c>
      <c r="AN79" s="252">
        <f t="shared" si="62"/>
        <v>0</v>
      </c>
      <c r="AO79" s="252">
        <f t="shared" si="63"/>
        <v>0</v>
      </c>
      <c r="AP79" s="252">
        <f t="shared" si="64"/>
        <v>0</v>
      </c>
      <c r="AQ79" s="252">
        <f t="shared" si="64"/>
        <v>0</v>
      </c>
      <c r="AR79" s="252">
        <f t="shared" si="45"/>
        <v>0</v>
      </c>
      <c r="AS79" s="252">
        <f t="shared" si="46"/>
        <v>0</v>
      </c>
      <c r="AT79" s="252">
        <f t="shared" si="47"/>
        <v>0</v>
      </c>
      <c r="AU79" s="252">
        <f t="shared" si="48"/>
        <v>0</v>
      </c>
      <c r="AV79" s="252">
        <f t="shared" si="49"/>
        <v>0</v>
      </c>
      <c r="AW79" s="252">
        <f t="shared" si="50"/>
        <v>0</v>
      </c>
      <c r="AX79" s="252"/>
      <c r="AY79" s="252">
        <f t="shared" si="65"/>
        <v>0</v>
      </c>
      <c r="AZ79" s="252">
        <f t="shared" si="66"/>
        <v>0</v>
      </c>
      <c r="BA79" s="252"/>
      <c r="BB79" s="252">
        <f t="shared" si="67"/>
        <v>0</v>
      </c>
      <c r="BC79" s="252"/>
      <c r="BD79" s="252">
        <f t="shared" si="68"/>
        <v>0</v>
      </c>
      <c r="BE79" s="252"/>
      <c r="BF79" s="252"/>
      <c r="BG79" s="252">
        <f t="shared" si="69"/>
        <v>0</v>
      </c>
      <c r="BH79" s="252"/>
      <c r="BI79" s="252">
        <f t="shared" si="70"/>
        <v>0</v>
      </c>
      <c r="BJ79" s="252">
        <f t="shared" si="71"/>
        <v>0</v>
      </c>
      <c r="BK79" s="252">
        <f t="shared" si="51"/>
        <v>0</v>
      </c>
      <c r="BM79" s="252">
        <f t="shared" si="52"/>
        <v>0</v>
      </c>
      <c r="BO79" s="252">
        <f t="shared" si="53"/>
        <v>0</v>
      </c>
    </row>
    <row r="80" spans="2:67" ht="20.100000000000001" customHeight="1">
      <c r="B80" s="11">
        <v>72</v>
      </c>
      <c r="C80" s="52" t="str">
        <f>CONCATENATE('2'!C75,'2'!Q75,'2'!D75,'2'!Q75,'2'!E75)</f>
        <v xml:space="preserve">  </v>
      </c>
      <c r="D80" s="51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12">
        <f t="shared" si="42"/>
        <v>0</v>
      </c>
      <c r="Z80" s="12">
        <f t="shared" si="43"/>
        <v>0</v>
      </c>
      <c r="AA80" s="12">
        <f t="shared" si="44"/>
        <v>0</v>
      </c>
      <c r="AB80" s="13">
        <f>ROUNDUP(((40/AA5)*Y80),0)</f>
        <v>0</v>
      </c>
      <c r="AC80" s="14"/>
      <c r="AD80" s="262"/>
      <c r="AE80" s="221"/>
      <c r="AF80" s="252">
        <f t="shared" si="54"/>
        <v>0</v>
      </c>
      <c r="AG80" s="252">
        <f t="shared" si="55"/>
        <v>0</v>
      </c>
      <c r="AH80" s="252">
        <f t="shared" si="56"/>
        <v>0</v>
      </c>
      <c r="AI80" s="252">
        <f t="shared" si="57"/>
        <v>0</v>
      </c>
      <c r="AJ80" s="252">
        <f t="shared" si="58"/>
        <v>0</v>
      </c>
      <c r="AK80" s="252">
        <f t="shared" si="59"/>
        <v>0</v>
      </c>
      <c r="AL80" s="252">
        <f t="shared" si="60"/>
        <v>0</v>
      </c>
      <c r="AM80" s="252">
        <f t="shared" si="61"/>
        <v>0</v>
      </c>
      <c r="AN80" s="252">
        <f t="shared" si="62"/>
        <v>0</v>
      </c>
      <c r="AO80" s="252">
        <f t="shared" si="63"/>
        <v>0</v>
      </c>
      <c r="AP80" s="252">
        <f t="shared" si="64"/>
        <v>0</v>
      </c>
      <c r="AQ80" s="252">
        <f t="shared" si="64"/>
        <v>0</v>
      </c>
      <c r="AR80" s="252">
        <f t="shared" si="45"/>
        <v>0</v>
      </c>
      <c r="AS80" s="252">
        <f t="shared" si="46"/>
        <v>0</v>
      </c>
      <c r="AT80" s="252">
        <f t="shared" si="47"/>
        <v>0</v>
      </c>
      <c r="AU80" s="252">
        <f t="shared" si="48"/>
        <v>0</v>
      </c>
      <c r="AV80" s="252">
        <f t="shared" si="49"/>
        <v>0</v>
      </c>
      <c r="AW80" s="252">
        <f t="shared" si="50"/>
        <v>0</v>
      </c>
      <c r="AX80" s="252"/>
      <c r="AY80" s="252">
        <f t="shared" si="65"/>
        <v>0</v>
      </c>
      <c r="AZ80" s="252">
        <f t="shared" si="66"/>
        <v>0</v>
      </c>
      <c r="BA80" s="252"/>
      <c r="BB80" s="252">
        <f t="shared" si="67"/>
        <v>0</v>
      </c>
      <c r="BC80" s="252"/>
      <c r="BD80" s="252">
        <f t="shared" si="68"/>
        <v>0</v>
      </c>
      <c r="BE80" s="252"/>
      <c r="BF80" s="252"/>
      <c r="BG80" s="252">
        <f t="shared" si="69"/>
        <v>0</v>
      </c>
      <c r="BH80" s="252"/>
      <c r="BI80" s="252">
        <f t="shared" si="70"/>
        <v>0</v>
      </c>
      <c r="BJ80" s="252">
        <f t="shared" si="71"/>
        <v>0</v>
      </c>
      <c r="BK80" s="252">
        <f t="shared" si="51"/>
        <v>0</v>
      </c>
      <c r="BM80" s="252">
        <f t="shared" si="52"/>
        <v>0</v>
      </c>
      <c r="BO80" s="252">
        <f t="shared" si="53"/>
        <v>0</v>
      </c>
    </row>
    <row r="81" spans="2:67" ht="20.100000000000001" customHeight="1">
      <c r="B81" s="11">
        <v>73</v>
      </c>
      <c r="C81" s="52" t="str">
        <f>CONCATENATE('2'!C76,'2'!Q76,'2'!D76,'2'!Q76,'2'!E76)</f>
        <v xml:space="preserve">  </v>
      </c>
      <c r="D81" s="51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12">
        <f t="shared" si="42"/>
        <v>0</v>
      </c>
      <c r="Z81" s="12">
        <f t="shared" si="43"/>
        <v>0</v>
      </c>
      <c r="AA81" s="12">
        <f t="shared" si="44"/>
        <v>0</v>
      </c>
      <c r="AB81" s="13">
        <f>ROUNDUP(((40/AA5)*Y81),0)</f>
        <v>0</v>
      </c>
      <c r="AC81" s="14"/>
      <c r="AD81" s="262"/>
      <c r="AE81" s="221"/>
      <c r="AF81" s="252">
        <f t="shared" si="54"/>
        <v>0</v>
      </c>
      <c r="AG81" s="252">
        <f t="shared" si="55"/>
        <v>0</v>
      </c>
      <c r="AH81" s="252">
        <f t="shared" si="56"/>
        <v>0</v>
      </c>
      <c r="AI81" s="252">
        <f t="shared" si="57"/>
        <v>0</v>
      </c>
      <c r="AJ81" s="252">
        <f t="shared" si="58"/>
        <v>0</v>
      </c>
      <c r="AK81" s="252">
        <f t="shared" si="59"/>
        <v>0</v>
      </c>
      <c r="AL81" s="252">
        <f t="shared" si="60"/>
        <v>0</v>
      </c>
      <c r="AM81" s="252">
        <f t="shared" si="61"/>
        <v>0</v>
      </c>
      <c r="AN81" s="252">
        <f t="shared" si="62"/>
        <v>0</v>
      </c>
      <c r="AO81" s="252">
        <f t="shared" si="63"/>
        <v>0</v>
      </c>
      <c r="AP81" s="252">
        <f t="shared" si="64"/>
        <v>0</v>
      </c>
      <c r="AQ81" s="252">
        <f t="shared" si="64"/>
        <v>0</v>
      </c>
      <c r="AR81" s="252">
        <f t="shared" si="45"/>
        <v>0</v>
      </c>
      <c r="AS81" s="252">
        <f t="shared" si="46"/>
        <v>0</v>
      </c>
      <c r="AT81" s="252">
        <f t="shared" si="47"/>
        <v>0</v>
      </c>
      <c r="AU81" s="252">
        <f t="shared" si="48"/>
        <v>0</v>
      </c>
      <c r="AV81" s="252">
        <f t="shared" si="49"/>
        <v>0</v>
      </c>
      <c r="AW81" s="252">
        <f t="shared" si="50"/>
        <v>0</v>
      </c>
      <c r="AX81" s="252"/>
      <c r="AY81" s="252">
        <f t="shared" si="65"/>
        <v>0</v>
      </c>
      <c r="AZ81" s="252">
        <f t="shared" si="66"/>
        <v>0</v>
      </c>
      <c r="BA81" s="252"/>
      <c r="BB81" s="252">
        <f t="shared" si="67"/>
        <v>0</v>
      </c>
      <c r="BC81" s="252"/>
      <c r="BD81" s="252">
        <f t="shared" si="68"/>
        <v>0</v>
      </c>
      <c r="BE81" s="252"/>
      <c r="BF81" s="252"/>
      <c r="BG81" s="252">
        <f t="shared" si="69"/>
        <v>0</v>
      </c>
      <c r="BH81" s="252"/>
      <c r="BI81" s="252">
        <f t="shared" si="70"/>
        <v>0</v>
      </c>
      <c r="BJ81" s="252">
        <f t="shared" si="71"/>
        <v>0</v>
      </c>
      <c r="BK81" s="252">
        <f t="shared" si="51"/>
        <v>0</v>
      </c>
      <c r="BM81" s="252">
        <f t="shared" si="52"/>
        <v>0</v>
      </c>
      <c r="BO81" s="252">
        <f t="shared" si="53"/>
        <v>0</v>
      </c>
    </row>
    <row r="82" spans="2:67" ht="20.100000000000001" customHeight="1">
      <c r="B82" s="11">
        <v>74</v>
      </c>
      <c r="C82" s="52" t="str">
        <f>CONCATENATE('2'!C77,'2'!Q77,'2'!D77,'2'!Q77,'2'!E77)</f>
        <v xml:space="preserve">  </v>
      </c>
      <c r="D82" s="51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12">
        <f t="shared" si="42"/>
        <v>0</v>
      </c>
      <c r="Z82" s="12">
        <f t="shared" si="43"/>
        <v>0</v>
      </c>
      <c r="AA82" s="12">
        <f t="shared" si="44"/>
        <v>0</v>
      </c>
      <c r="AB82" s="13">
        <f>ROUNDUP(((40/AA5)*Y82),0)</f>
        <v>0</v>
      </c>
      <c r="AC82" s="14"/>
      <c r="AD82" s="262"/>
      <c r="AE82" s="221"/>
      <c r="AF82" s="252">
        <f t="shared" si="54"/>
        <v>0</v>
      </c>
      <c r="AG82" s="252">
        <f t="shared" si="55"/>
        <v>0</v>
      </c>
      <c r="AH82" s="252">
        <f t="shared" si="56"/>
        <v>0</v>
      </c>
      <c r="AI82" s="252">
        <f t="shared" si="57"/>
        <v>0</v>
      </c>
      <c r="AJ82" s="252">
        <f t="shared" si="58"/>
        <v>0</v>
      </c>
      <c r="AK82" s="252">
        <f t="shared" si="59"/>
        <v>0</v>
      </c>
      <c r="AL82" s="252">
        <f t="shared" si="60"/>
        <v>0</v>
      </c>
      <c r="AM82" s="252">
        <f t="shared" si="61"/>
        <v>0</v>
      </c>
      <c r="AN82" s="252">
        <f t="shared" si="62"/>
        <v>0</v>
      </c>
      <c r="AO82" s="252">
        <f t="shared" si="63"/>
        <v>0</v>
      </c>
      <c r="AP82" s="252">
        <f t="shared" si="64"/>
        <v>0</v>
      </c>
      <c r="AQ82" s="252">
        <f t="shared" si="64"/>
        <v>0</v>
      </c>
      <c r="AR82" s="252">
        <f t="shared" si="45"/>
        <v>0</v>
      </c>
      <c r="AS82" s="252">
        <f t="shared" si="46"/>
        <v>0</v>
      </c>
      <c r="AT82" s="252">
        <f t="shared" si="47"/>
        <v>0</v>
      </c>
      <c r="AU82" s="252">
        <f t="shared" si="48"/>
        <v>0</v>
      </c>
      <c r="AV82" s="252">
        <f t="shared" si="49"/>
        <v>0</v>
      </c>
      <c r="AW82" s="252">
        <f t="shared" si="50"/>
        <v>0</v>
      </c>
      <c r="AX82" s="252"/>
      <c r="AY82" s="252">
        <f t="shared" si="65"/>
        <v>0</v>
      </c>
      <c r="AZ82" s="252">
        <f t="shared" si="66"/>
        <v>0</v>
      </c>
      <c r="BA82" s="252"/>
      <c r="BB82" s="252">
        <f t="shared" si="67"/>
        <v>0</v>
      </c>
      <c r="BC82" s="252"/>
      <c r="BD82" s="252">
        <f t="shared" si="68"/>
        <v>0</v>
      </c>
      <c r="BE82" s="252"/>
      <c r="BF82" s="252"/>
      <c r="BG82" s="252">
        <f t="shared" si="69"/>
        <v>0</v>
      </c>
      <c r="BH82" s="252"/>
      <c r="BI82" s="252">
        <f t="shared" si="70"/>
        <v>0</v>
      </c>
      <c r="BJ82" s="252">
        <f t="shared" si="71"/>
        <v>0</v>
      </c>
      <c r="BK82" s="252">
        <f t="shared" si="51"/>
        <v>0</v>
      </c>
      <c r="BM82" s="252">
        <f t="shared" si="52"/>
        <v>0</v>
      </c>
      <c r="BO82" s="252">
        <f t="shared" si="53"/>
        <v>0</v>
      </c>
    </row>
    <row r="83" spans="2:67" ht="20.100000000000001" customHeight="1">
      <c r="B83" s="11">
        <v>75</v>
      </c>
      <c r="C83" s="52" t="str">
        <f>CONCATENATE('2'!C78,'2'!Q78,'2'!D78,'2'!Q78,'2'!E78)</f>
        <v xml:space="preserve">  </v>
      </c>
      <c r="D83" s="51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12">
        <f t="shared" si="42"/>
        <v>0</v>
      </c>
      <c r="Z83" s="12">
        <f t="shared" si="43"/>
        <v>0</v>
      </c>
      <c r="AA83" s="12">
        <f t="shared" si="44"/>
        <v>0</v>
      </c>
      <c r="AB83" s="13">
        <f>ROUNDUP(((40/AA5)*Y83),0)</f>
        <v>0</v>
      </c>
      <c r="AC83" s="14"/>
      <c r="AD83" s="262"/>
      <c r="AE83" s="221"/>
      <c r="AF83" s="252">
        <f t="shared" si="54"/>
        <v>0</v>
      </c>
      <c r="AG83" s="252">
        <f t="shared" si="55"/>
        <v>0</v>
      </c>
      <c r="AH83" s="252">
        <f t="shared" si="56"/>
        <v>0</v>
      </c>
      <c r="AI83" s="252">
        <f t="shared" si="57"/>
        <v>0</v>
      </c>
      <c r="AJ83" s="252">
        <f t="shared" si="58"/>
        <v>0</v>
      </c>
      <c r="AK83" s="252">
        <f t="shared" si="59"/>
        <v>0</v>
      </c>
      <c r="AL83" s="252">
        <f t="shared" si="60"/>
        <v>0</v>
      </c>
      <c r="AM83" s="252">
        <f t="shared" si="61"/>
        <v>0</v>
      </c>
      <c r="AN83" s="252">
        <f t="shared" si="62"/>
        <v>0</v>
      </c>
      <c r="AO83" s="252">
        <f t="shared" si="63"/>
        <v>0</v>
      </c>
      <c r="AP83" s="252">
        <f t="shared" si="64"/>
        <v>0</v>
      </c>
      <c r="AQ83" s="252">
        <f t="shared" si="64"/>
        <v>0</v>
      </c>
      <c r="AR83" s="252">
        <f t="shared" si="45"/>
        <v>0</v>
      </c>
      <c r="AS83" s="252">
        <f t="shared" si="46"/>
        <v>0</v>
      </c>
      <c r="AT83" s="252">
        <f t="shared" si="47"/>
        <v>0</v>
      </c>
      <c r="AU83" s="252">
        <f t="shared" si="48"/>
        <v>0</v>
      </c>
      <c r="AV83" s="252">
        <f t="shared" si="49"/>
        <v>0</v>
      </c>
      <c r="AW83" s="252">
        <f t="shared" si="50"/>
        <v>0</v>
      </c>
      <c r="AX83" s="252"/>
      <c r="AY83" s="252">
        <f t="shared" si="65"/>
        <v>0</v>
      </c>
      <c r="AZ83" s="252">
        <f t="shared" si="66"/>
        <v>0</v>
      </c>
      <c r="BA83" s="252"/>
      <c r="BB83" s="252">
        <f t="shared" si="67"/>
        <v>0</v>
      </c>
      <c r="BC83" s="252"/>
      <c r="BD83" s="252">
        <f t="shared" si="68"/>
        <v>0</v>
      </c>
      <c r="BE83" s="252"/>
      <c r="BF83" s="252"/>
      <c r="BG83" s="252">
        <f t="shared" si="69"/>
        <v>0</v>
      </c>
      <c r="BH83" s="252"/>
      <c r="BI83" s="252">
        <f t="shared" si="70"/>
        <v>0</v>
      </c>
      <c r="BJ83" s="252">
        <f t="shared" si="71"/>
        <v>0</v>
      </c>
      <c r="BK83" s="252">
        <f t="shared" si="51"/>
        <v>0</v>
      </c>
      <c r="BM83" s="252">
        <f t="shared" si="52"/>
        <v>0</v>
      </c>
      <c r="BO83" s="252">
        <f t="shared" si="53"/>
        <v>0</v>
      </c>
    </row>
    <row r="84" spans="2:67" ht="20.100000000000001" customHeight="1">
      <c r="B84" s="11">
        <v>76</v>
      </c>
      <c r="C84" s="52" t="str">
        <f>CONCATENATE('2'!C79,'2'!Q79,'2'!D79,'2'!Q79,'2'!E79)</f>
        <v xml:space="preserve">  </v>
      </c>
      <c r="D84" s="51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12">
        <f t="shared" si="42"/>
        <v>0</v>
      </c>
      <c r="Z84" s="12">
        <f t="shared" si="43"/>
        <v>0</v>
      </c>
      <c r="AA84" s="12">
        <f t="shared" si="44"/>
        <v>0</v>
      </c>
      <c r="AB84" s="13">
        <f>ROUNDUP(((40/AA5)*Y84),0)</f>
        <v>0</v>
      </c>
      <c r="AC84" s="14"/>
      <c r="AD84" s="262"/>
      <c r="AE84" s="221"/>
      <c r="AF84" s="252">
        <f t="shared" si="54"/>
        <v>0</v>
      </c>
      <c r="AG84" s="252">
        <f t="shared" si="55"/>
        <v>0</v>
      </c>
      <c r="AH84" s="252">
        <f t="shared" si="56"/>
        <v>0</v>
      </c>
      <c r="AI84" s="252">
        <f t="shared" si="57"/>
        <v>0</v>
      </c>
      <c r="AJ84" s="252">
        <f t="shared" si="58"/>
        <v>0</v>
      </c>
      <c r="AK84" s="252">
        <f t="shared" si="59"/>
        <v>0</v>
      </c>
      <c r="AL84" s="252">
        <f t="shared" si="60"/>
        <v>0</v>
      </c>
      <c r="AM84" s="252">
        <f t="shared" si="61"/>
        <v>0</v>
      </c>
      <c r="AN84" s="252">
        <f t="shared" si="62"/>
        <v>0</v>
      </c>
      <c r="AO84" s="252">
        <f t="shared" si="63"/>
        <v>0</v>
      </c>
      <c r="AP84" s="252">
        <f t="shared" si="64"/>
        <v>0</v>
      </c>
      <c r="AQ84" s="252">
        <f t="shared" si="64"/>
        <v>0</v>
      </c>
      <c r="AR84" s="252">
        <f t="shared" si="45"/>
        <v>0</v>
      </c>
      <c r="AS84" s="252">
        <f t="shared" si="46"/>
        <v>0</v>
      </c>
      <c r="AT84" s="252">
        <f t="shared" si="47"/>
        <v>0</v>
      </c>
      <c r="AU84" s="252">
        <f t="shared" si="48"/>
        <v>0</v>
      </c>
      <c r="AV84" s="252">
        <f t="shared" si="49"/>
        <v>0</v>
      </c>
      <c r="AW84" s="252">
        <f t="shared" si="50"/>
        <v>0</v>
      </c>
      <c r="AX84" s="252"/>
      <c r="AY84" s="252">
        <f t="shared" si="65"/>
        <v>0</v>
      </c>
      <c r="AZ84" s="252">
        <f t="shared" si="66"/>
        <v>0</v>
      </c>
      <c r="BA84" s="252"/>
      <c r="BB84" s="252">
        <f t="shared" si="67"/>
        <v>0</v>
      </c>
      <c r="BC84" s="252"/>
      <c r="BD84" s="252">
        <f t="shared" si="68"/>
        <v>0</v>
      </c>
      <c r="BE84" s="252"/>
      <c r="BF84" s="252"/>
      <c r="BG84" s="252">
        <f t="shared" si="69"/>
        <v>0</v>
      </c>
      <c r="BH84" s="252"/>
      <c r="BI84" s="252">
        <f t="shared" si="70"/>
        <v>0</v>
      </c>
      <c r="BJ84" s="252">
        <f t="shared" si="71"/>
        <v>0</v>
      </c>
      <c r="BK84" s="252">
        <f t="shared" si="51"/>
        <v>0</v>
      </c>
      <c r="BM84" s="252">
        <f t="shared" si="52"/>
        <v>0</v>
      </c>
      <c r="BO84" s="252">
        <f t="shared" si="53"/>
        <v>0</v>
      </c>
    </row>
    <row r="85" spans="2:67" ht="20.100000000000001" customHeight="1">
      <c r="B85" s="11">
        <v>77</v>
      </c>
      <c r="C85" s="52" t="str">
        <f>CONCATENATE('2'!C80,'2'!Q80,'2'!D80,'2'!Q80,'2'!E80)</f>
        <v xml:space="preserve">  </v>
      </c>
      <c r="D85" s="51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12">
        <f t="shared" si="42"/>
        <v>0</v>
      </c>
      <c r="Z85" s="12">
        <f t="shared" si="43"/>
        <v>0</v>
      </c>
      <c r="AA85" s="12">
        <f t="shared" si="44"/>
        <v>0</v>
      </c>
      <c r="AB85" s="13">
        <f>ROUNDUP(((40/AA5)*Y85),0)</f>
        <v>0</v>
      </c>
      <c r="AC85" s="14"/>
      <c r="AD85" s="262"/>
      <c r="AE85" s="221"/>
      <c r="AF85" s="252">
        <f t="shared" si="54"/>
        <v>0</v>
      </c>
      <c r="AG85" s="252">
        <f t="shared" si="55"/>
        <v>0</v>
      </c>
      <c r="AH85" s="252">
        <f t="shared" si="56"/>
        <v>0</v>
      </c>
      <c r="AI85" s="252">
        <f t="shared" si="57"/>
        <v>0</v>
      </c>
      <c r="AJ85" s="252">
        <f t="shared" si="58"/>
        <v>0</v>
      </c>
      <c r="AK85" s="252">
        <f t="shared" si="59"/>
        <v>0</v>
      </c>
      <c r="AL85" s="252">
        <f t="shared" si="60"/>
        <v>0</v>
      </c>
      <c r="AM85" s="252">
        <f t="shared" si="61"/>
        <v>0</v>
      </c>
      <c r="AN85" s="252">
        <f t="shared" si="62"/>
        <v>0</v>
      </c>
      <c r="AO85" s="252">
        <f t="shared" si="63"/>
        <v>0</v>
      </c>
      <c r="AP85" s="252">
        <f t="shared" si="64"/>
        <v>0</v>
      </c>
      <c r="AQ85" s="252">
        <f t="shared" si="64"/>
        <v>0</v>
      </c>
      <c r="AR85" s="252">
        <f t="shared" si="45"/>
        <v>0</v>
      </c>
      <c r="AS85" s="252">
        <f t="shared" si="46"/>
        <v>0</v>
      </c>
      <c r="AT85" s="252">
        <f t="shared" si="47"/>
        <v>0</v>
      </c>
      <c r="AU85" s="252">
        <f t="shared" si="48"/>
        <v>0</v>
      </c>
      <c r="AV85" s="252">
        <f t="shared" si="49"/>
        <v>0</v>
      </c>
      <c r="AW85" s="252">
        <f t="shared" si="50"/>
        <v>0</v>
      </c>
      <c r="AX85" s="252"/>
      <c r="AY85" s="252">
        <f t="shared" si="65"/>
        <v>0</v>
      </c>
      <c r="AZ85" s="252">
        <f t="shared" si="66"/>
        <v>0</v>
      </c>
      <c r="BA85" s="252"/>
      <c r="BB85" s="252">
        <f t="shared" si="67"/>
        <v>0</v>
      </c>
      <c r="BC85" s="252"/>
      <c r="BD85" s="252">
        <f t="shared" si="68"/>
        <v>0</v>
      </c>
      <c r="BE85" s="252"/>
      <c r="BF85" s="252"/>
      <c r="BG85" s="252">
        <f t="shared" si="69"/>
        <v>0</v>
      </c>
      <c r="BH85" s="252"/>
      <c r="BI85" s="252">
        <f t="shared" si="70"/>
        <v>0</v>
      </c>
      <c r="BJ85" s="252">
        <f t="shared" si="71"/>
        <v>0</v>
      </c>
      <c r="BK85" s="252">
        <f t="shared" si="51"/>
        <v>0</v>
      </c>
      <c r="BM85" s="252">
        <f t="shared" si="52"/>
        <v>0</v>
      </c>
      <c r="BO85" s="252">
        <f t="shared" si="53"/>
        <v>0</v>
      </c>
    </row>
    <row r="86" spans="2:67" ht="20.100000000000001" customHeight="1">
      <c r="B86" s="11">
        <v>78</v>
      </c>
      <c r="C86" s="52" t="str">
        <f>CONCATENATE('2'!C81,'2'!Q81,'2'!D81,'2'!Q81,'2'!E81)</f>
        <v xml:space="preserve">  </v>
      </c>
      <c r="D86" s="51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12">
        <f t="shared" si="42"/>
        <v>0</v>
      </c>
      <c r="Z86" s="12">
        <f t="shared" si="43"/>
        <v>0</v>
      </c>
      <c r="AA86" s="12">
        <f t="shared" si="44"/>
        <v>0</v>
      </c>
      <c r="AB86" s="13">
        <f>ROUNDUP(((40/AA5)*Y86),0)</f>
        <v>0</v>
      </c>
      <c r="AC86" s="14"/>
      <c r="AD86" s="262"/>
      <c r="AE86" s="221"/>
      <c r="AF86" s="252">
        <f t="shared" si="54"/>
        <v>0</v>
      </c>
      <c r="AG86" s="252">
        <f t="shared" si="55"/>
        <v>0</v>
      </c>
      <c r="AH86" s="252">
        <f t="shared" si="56"/>
        <v>0</v>
      </c>
      <c r="AI86" s="252">
        <f t="shared" si="57"/>
        <v>0</v>
      </c>
      <c r="AJ86" s="252">
        <f t="shared" si="58"/>
        <v>0</v>
      </c>
      <c r="AK86" s="252">
        <f t="shared" si="59"/>
        <v>0</v>
      </c>
      <c r="AL86" s="252">
        <f t="shared" si="60"/>
        <v>0</v>
      </c>
      <c r="AM86" s="252">
        <f t="shared" si="61"/>
        <v>0</v>
      </c>
      <c r="AN86" s="252">
        <f t="shared" si="62"/>
        <v>0</v>
      </c>
      <c r="AO86" s="252">
        <f t="shared" si="63"/>
        <v>0</v>
      </c>
      <c r="AP86" s="252">
        <f t="shared" si="64"/>
        <v>0</v>
      </c>
      <c r="AQ86" s="252">
        <f t="shared" si="64"/>
        <v>0</v>
      </c>
      <c r="AR86" s="252">
        <f t="shared" si="45"/>
        <v>0</v>
      </c>
      <c r="AS86" s="252">
        <f t="shared" si="46"/>
        <v>0</v>
      </c>
      <c r="AT86" s="252">
        <f t="shared" si="47"/>
        <v>0</v>
      </c>
      <c r="AU86" s="252">
        <f t="shared" si="48"/>
        <v>0</v>
      </c>
      <c r="AV86" s="252">
        <f t="shared" si="49"/>
        <v>0</v>
      </c>
      <c r="AW86" s="252">
        <f t="shared" si="50"/>
        <v>0</v>
      </c>
      <c r="AX86" s="252"/>
      <c r="AY86" s="252">
        <f t="shared" si="65"/>
        <v>0</v>
      </c>
      <c r="AZ86" s="252">
        <f t="shared" si="66"/>
        <v>0</v>
      </c>
      <c r="BA86" s="252"/>
      <c r="BB86" s="252">
        <f t="shared" si="67"/>
        <v>0</v>
      </c>
      <c r="BC86" s="252"/>
      <c r="BD86" s="252">
        <f t="shared" si="68"/>
        <v>0</v>
      </c>
      <c r="BE86" s="252"/>
      <c r="BF86" s="252"/>
      <c r="BG86" s="252">
        <f t="shared" si="69"/>
        <v>0</v>
      </c>
      <c r="BH86" s="252"/>
      <c r="BI86" s="252">
        <f t="shared" si="70"/>
        <v>0</v>
      </c>
      <c r="BJ86" s="252">
        <f t="shared" si="71"/>
        <v>0</v>
      </c>
      <c r="BK86" s="252">
        <f t="shared" si="51"/>
        <v>0</v>
      </c>
      <c r="BM86" s="252">
        <f t="shared" si="52"/>
        <v>0</v>
      </c>
      <c r="BO86" s="252">
        <f t="shared" si="53"/>
        <v>0</v>
      </c>
    </row>
    <row r="87" spans="2:67" ht="20.100000000000001" customHeight="1">
      <c r="B87" s="11">
        <v>79</v>
      </c>
      <c r="C87" s="52" t="str">
        <f>CONCATENATE('2'!C82,'2'!Q82,'2'!D82,'2'!Q82,'2'!E82)</f>
        <v xml:space="preserve">  </v>
      </c>
      <c r="D87" s="51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12">
        <f t="shared" si="42"/>
        <v>0</v>
      </c>
      <c r="Z87" s="12">
        <f t="shared" si="43"/>
        <v>0</v>
      </c>
      <c r="AA87" s="12">
        <f t="shared" si="44"/>
        <v>0</v>
      </c>
      <c r="AB87" s="13">
        <f>ROUNDUP(((40/AA5)*Y87),0)</f>
        <v>0</v>
      </c>
      <c r="AC87" s="14"/>
      <c r="AD87" s="262"/>
      <c r="AE87" s="221"/>
      <c r="AF87" s="252">
        <f t="shared" si="54"/>
        <v>0</v>
      </c>
      <c r="AG87" s="252">
        <f t="shared" si="55"/>
        <v>0</v>
      </c>
      <c r="AH87" s="252">
        <f t="shared" si="56"/>
        <v>0</v>
      </c>
      <c r="AI87" s="252">
        <f t="shared" si="57"/>
        <v>0</v>
      </c>
      <c r="AJ87" s="252">
        <f t="shared" si="58"/>
        <v>0</v>
      </c>
      <c r="AK87" s="252">
        <f t="shared" si="59"/>
        <v>0</v>
      </c>
      <c r="AL87" s="252">
        <f t="shared" si="60"/>
        <v>0</v>
      </c>
      <c r="AM87" s="252">
        <f t="shared" si="61"/>
        <v>0</v>
      </c>
      <c r="AN87" s="252">
        <f t="shared" si="62"/>
        <v>0</v>
      </c>
      <c r="AO87" s="252">
        <f t="shared" si="63"/>
        <v>0</v>
      </c>
      <c r="AP87" s="252">
        <f t="shared" si="64"/>
        <v>0</v>
      </c>
      <c r="AQ87" s="252">
        <f t="shared" si="64"/>
        <v>0</v>
      </c>
      <c r="AR87" s="252">
        <f t="shared" si="45"/>
        <v>0</v>
      </c>
      <c r="AS87" s="252">
        <f t="shared" si="46"/>
        <v>0</v>
      </c>
      <c r="AT87" s="252">
        <f t="shared" si="47"/>
        <v>0</v>
      </c>
      <c r="AU87" s="252">
        <f t="shared" si="48"/>
        <v>0</v>
      </c>
      <c r="AV87" s="252">
        <f t="shared" si="49"/>
        <v>0</v>
      </c>
      <c r="AW87" s="252">
        <f t="shared" si="50"/>
        <v>0</v>
      </c>
      <c r="AX87" s="252"/>
      <c r="AY87" s="252">
        <f t="shared" si="65"/>
        <v>0</v>
      </c>
      <c r="AZ87" s="252">
        <f t="shared" si="66"/>
        <v>0</v>
      </c>
      <c r="BA87" s="252"/>
      <c r="BB87" s="252">
        <f t="shared" si="67"/>
        <v>0</v>
      </c>
      <c r="BC87" s="252"/>
      <c r="BD87" s="252">
        <f t="shared" si="68"/>
        <v>0</v>
      </c>
      <c r="BE87" s="252"/>
      <c r="BF87" s="252"/>
      <c r="BG87" s="252">
        <f t="shared" si="69"/>
        <v>0</v>
      </c>
      <c r="BH87" s="252"/>
      <c r="BI87" s="252">
        <f t="shared" si="70"/>
        <v>0</v>
      </c>
      <c r="BJ87" s="252">
        <f t="shared" si="71"/>
        <v>0</v>
      </c>
      <c r="BK87" s="252">
        <f t="shared" si="51"/>
        <v>0</v>
      </c>
      <c r="BM87" s="252">
        <f t="shared" si="52"/>
        <v>0</v>
      </c>
      <c r="BO87" s="252">
        <f t="shared" si="53"/>
        <v>0</v>
      </c>
    </row>
    <row r="88" spans="2:67" ht="20.100000000000001" customHeight="1">
      <c r="B88" s="11">
        <v>80</v>
      </c>
      <c r="C88" s="52" t="str">
        <f>CONCATENATE('2'!C83,'2'!Q83,'2'!D83,'2'!Q83,'2'!E83)</f>
        <v xml:space="preserve">  </v>
      </c>
      <c r="D88" s="51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12">
        <f t="shared" si="42"/>
        <v>0</v>
      </c>
      <c r="Z88" s="12">
        <f t="shared" si="43"/>
        <v>0</v>
      </c>
      <c r="AA88" s="12">
        <f t="shared" si="44"/>
        <v>0</v>
      </c>
      <c r="AB88" s="13">
        <f>ROUNDUP(((40/AA5)*Y88),0)</f>
        <v>0</v>
      </c>
      <c r="AC88" s="14"/>
      <c r="AD88" s="262"/>
      <c r="AE88" s="221"/>
      <c r="AF88" s="252">
        <f t="shared" si="54"/>
        <v>0</v>
      </c>
      <c r="AG88" s="252">
        <f t="shared" si="55"/>
        <v>0</v>
      </c>
      <c r="AH88" s="252">
        <f t="shared" si="56"/>
        <v>0</v>
      </c>
      <c r="AI88" s="252">
        <f t="shared" si="57"/>
        <v>0</v>
      </c>
      <c r="AJ88" s="252">
        <f t="shared" si="58"/>
        <v>0</v>
      </c>
      <c r="AK88" s="252">
        <f t="shared" si="59"/>
        <v>0</v>
      </c>
      <c r="AL88" s="252">
        <f t="shared" si="60"/>
        <v>0</v>
      </c>
      <c r="AM88" s="252">
        <f t="shared" si="61"/>
        <v>0</v>
      </c>
      <c r="AN88" s="252">
        <f t="shared" si="62"/>
        <v>0</v>
      </c>
      <c r="AO88" s="252">
        <f t="shared" si="63"/>
        <v>0</v>
      </c>
      <c r="AP88" s="252">
        <f t="shared" si="64"/>
        <v>0</v>
      </c>
      <c r="AQ88" s="252">
        <f t="shared" si="64"/>
        <v>0</v>
      </c>
      <c r="AR88" s="252">
        <f t="shared" si="45"/>
        <v>0</v>
      </c>
      <c r="AS88" s="252">
        <f t="shared" si="46"/>
        <v>0</v>
      </c>
      <c r="AT88" s="252">
        <f t="shared" si="47"/>
        <v>0</v>
      </c>
      <c r="AU88" s="252">
        <f t="shared" si="48"/>
        <v>0</v>
      </c>
      <c r="AV88" s="252">
        <f t="shared" si="49"/>
        <v>0</v>
      </c>
      <c r="AW88" s="252">
        <f t="shared" si="50"/>
        <v>0</v>
      </c>
      <c r="AX88" s="252"/>
      <c r="AY88" s="252">
        <f t="shared" si="65"/>
        <v>0</v>
      </c>
      <c r="AZ88" s="252">
        <f t="shared" si="66"/>
        <v>0</v>
      </c>
      <c r="BA88" s="252"/>
      <c r="BB88" s="252">
        <f t="shared" si="67"/>
        <v>0</v>
      </c>
      <c r="BC88" s="252"/>
      <c r="BD88" s="252">
        <f t="shared" si="68"/>
        <v>0</v>
      </c>
      <c r="BE88" s="252"/>
      <c r="BF88" s="252"/>
      <c r="BG88" s="252">
        <f t="shared" si="69"/>
        <v>0</v>
      </c>
      <c r="BH88" s="252"/>
      <c r="BI88" s="252">
        <f t="shared" si="70"/>
        <v>0</v>
      </c>
      <c r="BJ88" s="252">
        <f t="shared" si="71"/>
        <v>0</v>
      </c>
      <c r="BK88" s="252">
        <f t="shared" si="51"/>
        <v>0</v>
      </c>
      <c r="BM88" s="252">
        <f t="shared" si="52"/>
        <v>0</v>
      </c>
      <c r="BO88" s="252">
        <f t="shared" si="53"/>
        <v>0</v>
      </c>
    </row>
    <row r="89" spans="2:67" ht="20.100000000000001" customHeight="1">
      <c r="B89" s="11">
        <v>81</v>
      </c>
      <c r="C89" s="52" t="str">
        <f>CONCATENATE('2'!C84,'2'!Q84,'2'!D84,'2'!Q84,'2'!E84)</f>
        <v xml:space="preserve">  </v>
      </c>
      <c r="D89" s="51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12">
        <f t="shared" si="42"/>
        <v>0</v>
      </c>
      <c r="Z89" s="12">
        <f t="shared" si="43"/>
        <v>0</v>
      </c>
      <c r="AA89" s="12">
        <f t="shared" si="44"/>
        <v>0</v>
      </c>
      <c r="AB89" s="13">
        <f>ROUNDUP(((40/AA5)*Y89),0)</f>
        <v>0</v>
      </c>
      <c r="AC89" s="14"/>
      <c r="AD89" s="262"/>
      <c r="AE89" s="221"/>
      <c r="AF89" s="252">
        <f t="shared" si="54"/>
        <v>0</v>
      </c>
      <c r="AG89" s="252">
        <f t="shared" si="55"/>
        <v>0</v>
      </c>
      <c r="AH89" s="252">
        <f t="shared" si="56"/>
        <v>0</v>
      </c>
      <c r="AI89" s="252">
        <f t="shared" si="57"/>
        <v>0</v>
      </c>
      <c r="AJ89" s="252">
        <f t="shared" si="58"/>
        <v>0</v>
      </c>
      <c r="AK89" s="252">
        <f t="shared" si="59"/>
        <v>0</v>
      </c>
      <c r="AL89" s="252">
        <f t="shared" si="60"/>
        <v>0</v>
      </c>
      <c r="AM89" s="252">
        <f t="shared" si="61"/>
        <v>0</v>
      </c>
      <c r="AN89" s="252">
        <f t="shared" si="62"/>
        <v>0</v>
      </c>
      <c r="AO89" s="252">
        <f t="shared" si="63"/>
        <v>0</v>
      </c>
      <c r="AP89" s="252">
        <f t="shared" si="64"/>
        <v>0</v>
      </c>
      <c r="AQ89" s="252">
        <f t="shared" si="64"/>
        <v>0</v>
      </c>
      <c r="AR89" s="252">
        <f t="shared" si="45"/>
        <v>0</v>
      </c>
      <c r="AS89" s="252">
        <f t="shared" si="46"/>
        <v>0</v>
      </c>
      <c r="AT89" s="252">
        <f t="shared" si="47"/>
        <v>0</v>
      </c>
      <c r="AU89" s="252">
        <f t="shared" si="48"/>
        <v>0</v>
      </c>
      <c r="AV89" s="252">
        <f t="shared" si="49"/>
        <v>0</v>
      </c>
      <c r="AW89" s="252">
        <f t="shared" si="50"/>
        <v>0</v>
      </c>
      <c r="AX89" s="252"/>
      <c r="AY89" s="252">
        <f t="shared" si="65"/>
        <v>0</v>
      </c>
      <c r="AZ89" s="252">
        <f t="shared" si="66"/>
        <v>0</v>
      </c>
      <c r="BA89" s="252"/>
      <c r="BB89" s="252">
        <f t="shared" si="67"/>
        <v>0</v>
      </c>
      <c r="BC89" s="252"/>
      <c r="BD89" s="252">
        <f t="shared" si="68"/>
        <v>0</v>
      </c>
      <c r="BE89" s="252"/>
      <c r="BF89" s="252"/>
      <c r="BG89" s="252">
        <f t="shared" si="69"/>
        <v>0</v>
      </c>
      <c r="BH89" s="252"/>
      <c r="BI89" s="252">
        <f t="shared" si="70"/>
        <v>0</v>
      </c>
      <c r="BJ89" s="252">
        <f t="shared" si="71"/>
        <v>0</v>
      </c>
      <c r="BK89" s="252">
        <f t="shared" si="51"/>
        <v>0</v>
      </c>
      <c r="BM89" s="252">
        <f t="shared" si="52"/>
        <v>0</v>
      </c>
      <c r="BO89" s="252">
        <f t="shared" si="53"/>
        <v>0</v>
      </c>
    </row>
    <row r="90" spans="2:67" ht="20.100000000000001" customHeight="1">
      <c r="B90" s="11">
        <v>82</v>
      </c>
      <c r="C90" s="52" t="str">
        <f>CONCATENATE('2'!C85,'2'!Q85,'2'!D85,'2'!Q85,'2'!E85)</f>
        <v xml:space="preserve">  </v>
      </c>
      <c r="D90" s="51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12">
        <f t="shared" si="42"/>
        <v>0</v>
      </c>
      <c r="Z90" s="12">
        <f t="shared" si="43"/>
        <v>0</v>
      </c>
      <c r="AA90" s="12">
        <f t="shared" si="44"/>
        <v>0</v>
      </c>
      <c r="AB90" s="13">
        <f>ROUNDUP(((40/AA5)*Y90),0)</f>
        <v>0</v>
      </c>
      <c r="AC90" s="14"/>
      <c r="AD90" s="262"/>
      <c r="AE90" s="221"/>
      <c r="AF90" s="252">
        <f t="shared" si="54"/>
        <v>0</v>
      </c>
      <c r="AG90" s="252">
        <f t="shared" si="55"/>
        <v>0</v>
      </c>
      <c r="AH90" s="252">
        <f t="shared" si="56"/>
        <v>0</v>
      </c>
      <c r="AI90" s="252">
        <f t="shared" si="57"/>
        <v>0</v>
      </c>
      <c r="AJ90" s="252">
        <f t="shared" si="58"/>
        <v>0</v>
      </c>
      <c r="AK90" s="252">
        <f t="shared" si="59"/>
        <v>0</v>
      </c>
      <c r="AL90" s="252">
        <f t="shared" si="60"/>
        <v>0</v>
      </c>
      <c r="AM90" s="252">
        <f t="shared" si="61"/>
        <v>0</v>
      </c>
      <c r="AN90" s="252">
        <f t="shared" si="62"/>
        <v>0</v>
      </c>
      <c r="AO90" s="252">
        <f t="shared" si="63"/>
        <v>0</v>
      </c>
      <c r="AP90" s="252">
        <f t="shared" si="64"/>
        <v>0</v>
      </c>
      <c r="AQ90" s="252">
        <f t="shared" si="64"/>
        <v>0</v>
      </c>
      <c r="AR90" s="252">
        <f t="shared" si="45"/>
        <v>0</v>
      </c>
      <c r="AS90" s="252">
        <f t="shared" si="46"/>
        <v>0</v>
      </c>
      <c r="AT90" s="252">
        <f t="shared" si="47"/>
        <v>0</v>
      </c>
      <c r="AU90" s="252">
        <f t="shared" si="48"/>
        <v>0</v>
      </c>
      <c r="AV90" s="252">
        <f t="shared" si="49"/>
        <v>0</v>
      </c>
      <c r="AW90" s="252">
        <f t="shared" si="50"/>
        <v>0</v>
      </c>
      <c r="AX90" s="252"/>
      <c r="AY90" s="252">
        <f t="shared" si="65"/>
        <v>0</v>
      </c>
      <c r="AZ90" s="252">
        <f t="shared" si="66"/>
        <v>0</v>
      </c>
      <c r="BA90" s="252"/>
      <c r="BB90" s="252">
        <f t="shared" si="67"/>
        <v>0</v>
      </c>
      <c r="BC90" s="252"/>
      <c r="BD90" s="252">
        <f t="shared" si="68"/>
        <v>0</v>
      </c>
      <c r="BE90" s="252"/>
      <c r="BF90" s="252"/>
      <c r="BG90" s="252">
        <f t="shared" si="69"/>
        <v>0</v>
      </c>
      <c r="BH90" s="252"/>
      <c r="BI90" s="252">
        <f t="shared" si="70"/>
        <v>0</v>
      </c>
      <c r="BJ90" s="252">
        <f t="shared" si="71"/>
        <v>0</v>
      </c>
      <c r="BK90" s="252">
        <f t="shared" si="51"/>
        <v>0</v>
      </c>
      <c r="BM90" s="252">
        <f t="shared" si="52"/>
        <v>0</v>
      </c>
      <c r="BO90" s="252">
        <f t="shared" si="53"/>
        <v>0</v>
      </c>
    </row>
    <row r="91" spans="2:67" ht="20.100000000000001" customHeight="1">
      <c r="B91" s="11">
        <v>83</v>
      </c>
      <c r="C91" s="52" t="str">
        <f>CONCATENATE('2'!C86,'2'!Q86,'2'!D86,'2'!Q86,'2'!E86)</f>
        <v xml:space="preserve">  </v>
      </c>
      <c r="D91" s="51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12">
        <f t="shared" si="42"/>
        <v>0</v>
      </c>
      <c r="Z91" s="12">
        <f t="shared" si="43"/>
        <v>0</v>
      </c>
      <c r="AA91" s="12">
        <f t="shared" si="44"/>
        <v>0</v>
      </c>
      <c r="AB91" s="13">
        <f>ROUNDUP(((40/AA5)*Y91),0)</f>
        <v>0</v>
      </c>
      <c r="AC91" s="14"/>
      <c r="AD91" s="262"/>
      <c r="AE91" s="221"/>
      <c r="AF91" s="252">
        <f t="shared" si="54"/>
        <v>0</v>
      </c>
      <c r="AG91" s="252">
        <f t="shared" si="55"/>
        <v>0</v>
      </c>
      <c r="AH91" s="252">
        <f t="shared" si="56"/>
        <v>0</v>
      </c>
      <c r="AI91" s="252">
        <f t="shared" si="57"/>
        <v>0</v>
      </c>
      <c r="AJ91" s="252">
        <f t="shared" si="58"/>
        <v>0</v>
      </c>
      <c r="AK91" s="252">
        <f t="shared" si="59"/>
        <v>0</v>
      </c>
      <c r="AL91" s="252">
        <f t="shared" si="60"/>
        <v>0</v>
      </c>
      <c r="AM91" s="252">
        <f t="shared" si="61"/>
        <v>0</v>
      </c>
      <c r="AN91" s="252">
        <f t="shared" si="62"/>
        <v>0</v>
      </c>
      <c r="AO91" s="252">
        <f t="shared" si="63"/>
        <v>0</v>
      </c>
      <c r="AP91" s="252">
        <f t="shared" si="64"/>
        <v>0</v>
      </c>
      <c r="AQ91" s="252">
        <f t="shared" si="64"/>
        <v>0</v>
      </c>
      <c r="AR91" s="252">
        <f t="shared" si="45"/>
        <v>0</v>
      </c>
      <c r="AS91" s="252">
        <f t="shared" si="46"/>
        <v>0</v>
      </c>
      <c r="AT91" s="252">
        <f t="shared" si="47"/>
        <v>0</v>
      </c>
      <c r="AU91" s="252">
        <f t="shared" si="48"/>
        <v>0</v>
      </c>
      <c r="AV91" s="252">
        <f t="shared" si="49"/>
        <v>0</v>
      </c>
      <c r="AW91" s="252">
        <f t="shared" si="50"/>
        <v>0</v>
      </c>
      <c r="AX91" s="252"/>
      <c r="AY91" s="252">
        <f t="shared" si="65"/>
        <v>0</v>
      </c>
      <c r="AZ91" s="252">
        <f t="shared" si="66"/>
        <v>0</v>
      </c>
      <c r="BA91" s="252"/>
      <c r="BB91" s="252">
        <f t="shared" si="67"/>
        <v>0</v>
      </c>
      <c r="BC91" s="252"/>
      <c r="BD91" s="252">
        <f t="shared" si="68"/>
        <v>0</v>
      </c>
      <c r="BE91" s="252"/>
      <c r="BF91" s="252"/>
      <c r="BG91" s="252">
        <f t="shared" si="69"/>
        <v>0</v>
      </c>
      <c r="BH91" s="252"/>
      <c r="BI91" s="252">
        <f t="shared" si="70"/>
        <v>0</v>
      </c>
      <c r="BJ91" s="252">
        <f t="shared" si="71"/>
        <v>0</v>
      </c>
      <c r="BK91" s="252">
        <f t="shared" si="51"/>
        <v>0</v>
      </c>
      <c r="BM91" s="252">
        <f t="shared" si="52"/>
        <v>0</v>
      </c>
      <c r="BO91" s="252">
        <f t="shared" si="53"/>
        <v>0</v>
      </c>
    </row>
    <row r="92" spans="2:67" ht="20.100000000000001" customHeight="1">
      <c r="B92" s="11">
        <v>84</v>
      </c>
      <c r="C92" s="52" t="str">
        <f>CONCATENATE('2'!C87,'2'!Q87,'2'!D87,'2'!Q87,'2'!E87)</f>
        <v xml:space="preserve">  </v>
      </c>
      <c r="D92" s="51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12">
        <f t="shared" si="42"/>
        <v>0</v>
      </c>
      <c r="Z92" s="12">
        <f t="shared" si="43"/>
        <v>0</v>
      </c>
      <c r="AA92" s="12">
        <f t="shared" si="44"/>
        <v>0</v>
      </c>
      <c r="AB92" s="13">
        <f>ROUNDUP(((40/AA5)*Y92),0)</f>
        <v>0</v>
      </c>
      <c r="AC92" s="14"/>
      <c r="AD92" s="262"/>
      <c r="AE92" s="221"/>
      <c r="AF92" s="252">
        <f t="shared" si="54"/>
        <v>0</v>
      </c>
      <c r="AG92" s="252">
        <f t="shared" si="55"/>
        <v>0</v>
      </c>
      <c r="AH92" s="252">
        <f t="shared" si="56"/>
        <v>0</v>
      </c>
      <c r="AI92" s="252">
        <f t="shared" si="57"/>
        <v>0</v>
      </c>
      <c r="AJ92" s="252">
        <f t="shared" si="58"/>
        <v>0</v>
      </c>
      <c r="AK92" s="252">
        <f t="shared" si="59"/>
        <v>0</v>
      </c>
      <c r="AL92" s="252">
        <f t="shared" si="60"/>
        <v>0</v>
      </c>
      <c r="AM92" s="252">
        <f t="shared" si="61"/>
        <v>0</v>
      </c>
      <c r="AN92" s="252">
        <f t="shared" si="62"/>
        <v>0</v>
      </c>
      <c r="AO92" s="252">
        <f t="shared" si="63"/>
        <v>0</v>
      </c>
      <c r="AP92" s="252">
        <f t="shared" si="64"/>
        <v>0</v>
      </c>
      <c r="AQ92" s="252">
        <f t="shared" si="64"/>
        <v>0</v>
      </c>
      <c r="AR92" s="252">
        <f t="shared" si="45"/>
        <v>0</v>
      </c>
      <c r="AS92" s="252">
        <f t="shared" si="46"/>
        <v>0</v>
      </c>
      <c r="AT92" s="252">
        <f t="shared" si="47"/>
        <v>0</v>
      </c>
      <c r="AU92" s="252">
        <f t="shared" si="48"/>
        <v>0</v>
      </c>
      <c r="AV92" s="252">
        <f t="shared" si="49"/>
        <v>0</v>
      </c>
      <c r="AW92" s="252">
        <f t="shared" si="50"/>
        <v>0</v>
      </c>
      <c r="AX92" s="252"/>
      <c r="AY92" s="252">
        <f t="shared" si="65"/>
        <v>0</v>
      </c>
      <c r="AZ92" s="252">
        <f t="shared" si="66"/>
        <v>0</v>
      </c>
      <c r="BA92" s="252"/>
      <c r="BB92" s="252">
        <f t="shared" si="67"/>
        <v>0</v>
      </c>
      <c r="BC92" s="252"/>
      <c r="BD92" s="252">
        <f t="shared" si="68"/>
        <v>0</v>
      </c>
      <c r="BE92" s="252"/>
      <c r="BF92" s="252"/>
      <c r="BG92" s="252">
        <f t="shared" si="69"/>
        <v>0</v>
      </c>
      <c r="BH92" s="252"/>
      <c r="BI92" s="252">
        <f t="shared" si="70"/>
        <v>0</v>
      </c>
      <c r="BJ92" s="252">
        <f t="shared" si="71"/>
        <v>0</v>
      </c>
      <c r="BK92" s="252">
        <f t="shared" si="51"/>
        <v>0</v>
      </c>
      <c r="BM92" s="252">
        <f t="shared" si="52"/>
        <v>0</v>
      </c>
      <c r="BO92" s="252">
        <f t="shared" si="53"/>
        <v>0</v>
      </c>
    </row>
    <row r="93" spans="2:67" ht="20.100000000000001" customHeight="1">
      <c r="B93" s="11">
        <v>85</v>
      </c>
      <c r="C93" s="52" t="str">
        <f>CONCATENATE('2'!C88,'2'!Q88,'2'!D88,'2'!Q88,'2'!E88)</f>
        <v xml:space="preserve">  </v>
      </c>
      <c r="D93" s="51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12">
        <f t="shared" si="42"/>
        <v>0</v>
      </c>
      <c r="Z93" s="12">
        <f t="shared" si="43"/>
        <v>0</v>
      </c>
      <c r="AA93" s="12">
        <f t="shared" si="44"/>
        <v>0</v>
      </c>
      <c r="AB93" s="13">
        <f>ROUNDUP(((40/AA5)*Y93),0)</f>
        <v>0</v>
      </c>
      <c r="AC93" s="14"/>
      <c r="AD93" s="262"/>
      <c r="AE93" s="221"/>
      <c r="AF93" s="252">
        <f t="shared" si="54"/>
        <v>0</v>
      </c>
      <c r="AG93" s="252">
        <f t="shared" si="55"/>
        <v>0</v>
      </c>
      <c r="AH93" s="252">
        <f t="shared" si="56"/>
        <v>0</v>
      </c>
      <c r="AI93" s="252">
        <f t="shared" si="57"/>
        <v>0</v>
      </c>
      <c r="AJ93" s="252">
        <f t="shared" si="58"/>
        <v>0</v>
      </c>
      <c r="AK93" s="252">
        <f t="shared" si="59"/>
        <v>0</v>
      </c>
      <c r="AL93" s="252">
        <f t="shared" si="60"/>
        <v>0</v>
      </c>
      <c r="AM93" s="252">
        <f t="shared" si="61"/>
        <v>0</v>
      </c>
      <c r="AN93" s="252">
        <f t="shared" si="62"/>
        <v>0</v>
      </c>
      <c r="AO93" s="252">
        <f t="shared" si="63"/>
        <v>0</v>
      </c>
      <c r="AP93" s="252">
        <f t="shared" si="64"/>
        <v>0</v>
      </c>
      <c r="AQ93" s="252">
        <f t="shared" si="64"/>
        <v>0</v>
      </c>
      <c r="AR93" s="252">
        <f t="shared" si="45"/>
        <v>0</v>
      </c>
      <c r="AS93" s="252">
        <f t="shared" si="46"/>
        <v>0</v>
      </c>
      <c r="AT93" s="252">
        <f t="shared" si="47"/>
        <v>0</v>
      </c>
      <c r="AU93" s="252">
        <f t="shared" si="48"/>
        <v>0</v>
      </c>
      <c r="AV93" s="252">
        <f t="shared" si="49"/>
        <v>0</v>
      </c>
      <c r="AW93" s="252">
        <f t="shared" si="50"/>
        <v>0</v>
      </c>
      <c r="AX93" s="252"/>
      <c r="AY93" s="252">
        <f t="shared" si="65"/>
        <v>0</v>
      </c>
      <c r="AZ93" s="252">
        <f t="shared" si="66"/>
        <v>0</v>
      </c>
      <c r="BA93" s="252"/>
      <c r="BB93" s="252">
        <f t="shared" si="67"/>
        <v>0</v>
      </c>
      <c r="BC93" s="252"/>
      <c r="BD93" s="252">
        <f t="shared" si="68"/>
        <v>0</v>
      </c>
      <c r="BE93" s="252"/>
      <c r="BF93" s="252"/>
      <c r="BG93" s="252">
        <f t="shared" si="69"/>
        <v>0</v>
      </c>
      <c r="BH93" s="252"/>
      <c r="BI93" s="252">
        <f t="shared" si="70"/>
        <v>0</v>
      </c>
      <c r="BJ93" s="252">
        <f t="shared" si="71"/>
        <v>0</v>
      </c>
      <c r="BK93" s="252">
        <f t="shared" si="51"/>
        <v>0</v>
      </c>
      <c r="BM93" s="252">
        <f t="shared" si="52"/>
        <v>0</v>
      </c>
      <c r="BO93" s="252">
        <f t="shared" si="53"/>
        <v>0</v>
      </c>
    </row>
    <row r="94" spans="2:67" ht="20.100000000000001" customHeight="1">
      <c r="B94" s="11">
        <v>86</v>
      </c>
      <c r="C94" s="52" t="str">
        <f>CONCATENATE('2'!C89,'2'!Q89,'2'!D89,'2'!Q89,'2'!E89)</f>
        <v xml:space="preserve">  </v>
      </c>
      <c r="D94" s="51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12">
        <f t="shared" si="42"/>
        <v>0</v>
      </c>
      <c r="Z94" s="12">
        <f t="shared" si="43"/>
        <v>0</v>
      </c>
      <c r="AA94" s="12">
        <f t="shared" si="44"/>
        <v>0</v>
      </c>
      <c r="AB94" s="13">
        <f>ROUNDUP(((40/AA5)*Y94),0)</f>
        <v>0</v>
      </c>
      <c r="AC94" s="14"/>
      <c r="AD94" s="262"/>
      <c r="AE94" s="221"/>
      <c r="AF94" s="252">
        <f t="shared" si="54"/>
        <v>0</v>
      </c>
      <c r="AG94" s="252">
        <f t="shared" si="55"/>
        <v>0</v>
      </c>
      <c r="AH94" s="252">
        <f t="shared" si="56"/>
        <v>0</v>
      </c>
      <c r="AI94" s="252">
        <f t="shared" si="57"/>
        <v>0</v>
      </c>
      <c r="AJ94" s="252">
        <f t="shared" si="58"/>
        <v>0</v>
      </c>
      <c r="AK94" s="252">
        <f t="shared" si="59"/>
        <v>0</v>
      </c>
      <c r="AL94" s="252">
        <f t="shared" si="60"/>
        <v>0</v>
      </c>
      <c r="AM94" s="252">
        <f t="shared" si="61"/>
        <v>0</v>
      </c>
      <c r="AN94" s="252">
        <f t="shared" si="62"/>
        <v>0</v>
      </c>
      <c r="AO94" s="252">
        <f t="shared" si="63"/>
        <v>0</v>
      </c>
      <c r="AP94" s="252">
        <f t="shared" si="64"/>
        <v>0</v>
      </c>
      <c r="AQ94" s="252">
        <f t="shared" si="64"/>
        <v>0</v>
      </c>
      <c r="AR94" s="252">
        <f t="shared" si="45"/>
        <v>0</v>
      </c>
      <c r="AS94" s="252">
        <f t="shared" si="46"/>
        <v>0</v>
      </c>
      <c r="AT94" s="252">
        <f t="shared" si="47"/>
        <v>0</v>
      </c>
      <c r="AU94" s="252">
        <f t="shared" si="48"/>
        <v>0</v>
      </c>
      <c r="AV94" s="252">
        <f t="shared" si="49"/>
        <v>0</v>
      </c>
      <c r="AW94" s="252">
        <f t="shared" si="50"/>
        <v>0</v>
      </c>
      <c r="AX94" s="252"/>
      <c r="AY94" s="252">
        <f t="shared" si="65"/>
        <v>0</v>
      </c>
      <c r="AZ94" s="252">
        <f t="shared" si="66"/>
        <v>0</v>
      </c>
      <c r="BA94" s="252"/>
      <c r="BB94" s="252">
        <f t="shared" si="67"/>
        <v>0</v>
      </c>
      <c r="BC94" s="252"/>
      <c r="BD94" s="252">
        <f t="shared" si="68"/>
        <v>0</v>
      </c>
      <c r="BE94" s="252"/>
      <c r="BF94" s="252"/>
      <c r="BG94" s="252">
        <f t="shared" si="69"/>
        <v>0</v>
      </c>
      <c r="BH94" s="252"/>
      <c r="BI94" s="252">
        <f t="shared" si="70"/>
        <v>0</v>
      </c>
      <c r="BJ94" s="252">
        <f t="shared" si="71"/>
        <v>0</v>
      </c>
      <c r="BK94" s="252">
        <f t="shared" si="51"/>
        <v>0</v>
      </c>
      <c r="BM94" s="252">
        <f t="shared" si="52"/>
        <v>0</v>
      </c>
      <c r="BO94" s="252">
        <f t="shared" si="53"/>
        <v>0</v>
      </c>
    </row>
    <row r="95" spans="2:67" ht="20.100000000000001" customHeight="1">
      <c r="B95" s="11">
        <v>87</v>
      </c>
      <c r="C95" s="52" t="str">
        <f>CONCATENATE('2'!C90,'2'!Q90,'2'!D90,'2'!Q90,'2'!E90)</f>
        <v xml:space="preserve">  </v>
      </c>
      <c r="D95" s="51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12">
        <f t="shared" si="42"/>
        <v>0</v>
      </c>
      <c r="Z95" s="12">
        <f t="shared" si="43"/>
        <v>0</v>
      </c>
      <c r="AA95" s="12">
        <f t="shared" si="44"/>
        <v>0</v>
      </c>
      <c r="AB95" s="13">
        <f>ROUNDUP(((40/AA5)*Y95),0)</f>
        <v>0</v>
      </c>
      <c r="AC95" s="14"/>
      <c r="AD95" s="262"/>
      <c r="AE95" s="221"/>
      <c r="AF95" s="252">
        <f t="shared" si="54"/>
        <v>0</v>
      </c>
      <c r="AG95" s="252">
        <f t="shared" si="55"/>
        <v>0</v>
      </c>
      <c r="AH95" s="252">
        <f t="shared" si="56"/>
        <v>0</v>
      </c>
      <c r="AI95" s="252">
        <f t="shared" si="57"/>
        <v>0</v>
      </c>
      <c r="AJ95" s="252">
        <f t="shared" si="58"/>
        <v>0</v>
      </c>
      <c r="AK95" s="252">
        <f t="shared" si="59"/>
        <v>0</v>
      </c>
      <c r="AL95" s="252">
        <f t="shared" si="60"/>
        <v>0</v>
      </c>
      <c r="AM95" s="252">
        <f t="shared" si="61"/>
        <v>0</v>
      </c>
      <c r="AN95" s="252">
        <f t="shared" si="62"/>
        <v>0</v>
      </c>
      <c r="AO95" s="252">
        <f t="shared" si="63"/>
        <v>0</v>
      </c>
      <c r="AP95" s="252">
        <f t="shared" si="64"/>
        <v>0</v>
      </c>
      <c r="AQ95" s="252">
        <f t="shared" si="64"/>
        <v>0</v>
      </c>
      <c r="AR95" s="252">
        <f t="shared" si="45"/>
        <v>0</v>
      </c>
      <c r="AS95" s="252">
        <f t="shared" si="46"/>
        <v>0</v>
      </c>
      <c r="AT95" s="252">
        <f t="shared" si="47"/>
        <v>0</v>
      </c>
      <c r="AU95" s="252">
        <f t="shared" si="48"/>
        <v>0</v>
      </c>
      <c r="AV95" s="252">
        <f t="shared" si="49"/>
        <v>0</v>
      </c>
      <c r="AW95" s="252">
        <f t="shared" si="50"/>
        <v>0</v>
      </c>
      <c r="AX95" s="252"/>
      <c r="AY95" s="252">
        <f t="shared" si="65"/>
        <v>0</v>
      </c>
      <c r="AZ95" s="252">
        <f t="shared" si="66"/>
        <v>0</v>
      </c>
      <c r="BA95" s="252"/>
      <c r="BB95" s="252">
        <f t="shared" si="67"/>
        <v>0</v>
      </c>
      <c r="BC95" s="252"/>
      <c r="BD95" s="252">
        <f t="shared" si="68"/>
        <v>0</v>
      </c>
      <c r="BE95" s="252"/>
      <c r="BF95" s="252"/>
      <c r="BG95" s="252">
        <f t="shared" si="69"/>
        <v>0</v>
      </c>
      <c r="BH95" s="252"/>
      <c r="BI95" s="252">
        <f t="shared" si="70"/>
        <v>0</v>
      </c>
      <c r="BJ95" s="252">
        <f t="shared" si="71"/>
        <v>0</v>
      </c>
      <c r="BK95" s="252">
        <f t="shared" si="51"/>
        <v>0</v>
      </c>
      <c r="BM95" s="252">
        <f t="shared" si="52"/>
        <v>0</v>
      </c>
      <c r="BO95" s="252">
        <f t="shared" si="53"/>
        <v>0</v>
      </c>
    </row>
    <row r="96" spans="2:67" ht="20.100000000000001" customHeight="1">
      <c r="B96" s="11">
        <v>88</v>
      </c>
      <c r="C96" s="52" t="str">
        <f>CONCATENATE('2'!C91,'2'!Q91,'2'!D91,'2'!Q91,'2'!E91)</f>
        <v xml:space="preserve">  </v>
      </c>
      <c r="D96" s="51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12">
        <f t="shared" si="42"/>
        <v>0</v>
      </c>
      <c r="Z96" s="12">
        <f t="shared" si="43"/>
        <v>0</v>
      </c>
      <c r="AA96" s="12">
        <f t="shared" si="44"/>
        <v>0</v>
      </c>
      <c r="AB96" s="13">
        <f>ROUNDUP(((40/AA5)*Y96),0)</f>
        <v>0</v>
      </c>
      <c r="AC96" s="14"/>
      <c r="AD96" s="262"/>
      <c r="AE96" s="221"/>
      <c r="AF96" s="252">
        <f t="shared" si="54"/>
        <v>0</v>
      </c>
      <c r="AG96" s="252">
        <f t="shared" si="55"/>
        <v>0</v>
      </c>
      <c r="AH96" s="252">
        <f t="shared" si="56"/>
        <v>0</v>
      </c>
      <c r="AI96" s="252">
        <f t="shared" si="57"/>
        <v>0</v>
      </c>
      <c r="AJ96" s="252">
        <f t="shared" si="58"/>
        <v>0</v>
      </c>
      <c r="AK96" s="252">
        <f t="shared" si="59"/>
        <v>0</v>
      </c>
      <c r="AL96" s="252">
        <f t="shared" si="60"/>
        <v>0</v>
      </c>
      <c r="AM96" s="252">
        <f t="shared" si="61"/>
        <v>0</v>
      </c>
      <c r="AN96" s="252">
        <f t="shared" si="62"/>
        <v>0</v>
      </c>
      <c r="AO96" s="252">
        <f t="shared" si="63"/>
        <v>0</v>
      </c>
      <c r="AP96" s="252">
        <f t="shared" si="64"/>
        <v>0</v>
      </c>
      <c r="AQ96" s="252">
        <f t="shared" si="64"/>
        <v>0</v>
      </c>
      <c r="AR96" s="252">
        <f t="shared" si="45"/>
        <v>0</v>
      </c>
      <c r="AS96" s="252">
        <f t="shared" si="46"/>
        <v>0</v>
      </c>
      <c r="AT96" s="252">
        <f t="shared" si="47"/>
        <v>0</v>
      </c>
      <c r="AU96" s="252">
        <f t="shared" si="48"/>
        <v>0</v>
      </c>
      <c r="AV96" s="252">
        <f t="shared" si="49"/>
        <v>0</v>
      </c>
      <c r="AW96" s="252">
        <f t="shared" si="50"/>
        <v>0</v>
      </c>
      <c r="AX96" s="252"/>
      <c r="AY96" s="252">
        <f t="shared" si="65"/>
        <v>0</v>
      </c>
      <c r="AZ96" s="252">
        <f t="shared" si="66"/>
        <v>0</v>
      </c>
      <c r="BA96" s="252"/>
      <c r="BB96" s="252">
        <f t="shared" si="67"/>
        <v>0</v>
      </c>
      <c r="BC96" s="252"/>
      <c r="BD96" s="252">
        <f t="shared" si="68"/>
        <v>0</v>
      </c>
      <c r="BE96" s="252"/>
      <c r="BF96" s="252"/>
      <c r="BG96" s="252">
        <f t="shared" si="69"/>
        <v>0</v>
      </c>
      <c r="BH96" s="252"/>
      <c r="BI96" s="252">
        <f t="shared" si="70"/>
        <v>0</v>
      </c>
      <c r="BJ96" s="252">
        <f t="shared" si="71"/>
        <v>0</v>
      </c>
      <c r="BK96" s="252">
        <f t="shared" si="51"/>
        <v>0</v>
      </c>
      <c r="BM96" s="252">
        <f t="shared" si="52"/>
        <v>0</v>
      </c>
      <c r="BO96" s="252">
        <f t="shared" si="53"/>
        <v>0</v>
      </c>
    </row>
    <row r="97" spans="2:67" ht="20.100000000000001" customHeight="1">
      <c r="B97" s="11">
        <v>89</v>
      </c>
      <c r="C97" s="52" t="str">
        <f>CONCATENATE('2'!C92,'2'!Q92,'2'!D92,'2'!Q92,'2'!E92)</f>
        <v xml:space="preserve">  </v>
      </c>
      <c r="D97" s="51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12">
        <f t="shared" si="42"/>
        <v>0</v>
      </c>
      <c r="Z97" s="12">
        <f t="shared" si="43"/>
        <v>0</v>
      </c>
      <c r="AA97" s="12">
        <f t="shared" si="44"/>
        <v>0</v>
      </c>
      <c r="AB97" s="13">
        <f>ROUNDUP(((40/AA5)*Y97),0)</f>
        <v>0</v>
      </c>
      <c r="AC97" s="14"/>
      <c r="AD97" s="262"/>
      <c r="AE97" s="221"/>
      <c r="AF97" s="252">
        <f t="shared" si="54"/>
        <v>0</v>
      </c>
      <c r="AG97" s="252">
        <f t="shared" si="55"/>
        <v>0</v>
      </c>
      <c r="AH97" s="252">
        <f t="shared" si="56"/>
        <v>0</v>
      </c>
      <c r="AI97" s="252">
        <f t="shared" si="57"/>
        <v>0</v>
      </c>
      <c r="AJ97" s="252">
        <f t="shared" si="58"/>
        <v>0</v>
      </c>
      <c r="AK97" s="252">
        <f t="shared" si="59"/>
        <v>0</v>
      </c>
      <c r="AL97" s="252">
        <f t="shared" si="60"/>
        <v>0</v>
      </c>
      <c r="AM97" s="252">
        <f t="shared" si="61"/>
        <v>0</v>
      </c>
      <c r="AN97" s="252">
        <f t="shared" si="62"/>
        <v>0</v>
      </c>
      <c r="AO97" s="252">
        <f t="shared" si="63"/>
        <v>0</v>
      </c>
      <c r="AP97" s="252">
        <f t="shared" si="64"/>
        <v>0</v>
      </c>
      <c r="AQ97" s="252">
        <f t="shared" si="64"/>
        <v>0</v>
      </c>
      <c r="AR97" s="252">
        <f t="shared" si="45"/>
        <v>0</v>
      </c>
      <c r="AS97" s="252">
        <f t="shared" si="46"/>
        <v>0</v>
      </c>
      <c r="AT97" s="252">
        <f t="shared" si="47"/>
        <v>0</v>
      </c>
      <c r="AU97" s="252">
        <f t="shared" si="48"/>
        <v>0</v>
      </c>
      <c r="AV97" s="252">
        <f t="shared" si="49"/>
        <v>0</v>
      </c>
      <c r="AW97" s="252">
        <f t="shared" si="50"/>
        <v>0</v>
      </c>
      <c r="AX97" s="252"/>
      <c r="AY97" s="252">
        <f t="shared" si="65"/>
        <v>0</v>
      </c>
      <c r="AZ97" s="252">
        <f t="shared" si="66"/>
        <v>0</v>
      </c>
      <c r="BA97" s="252"/>
      <c r="BB97" s="252">
        <f t="shared" si="67"/>
        <v>0</v>
      </c>
      <c r="BC97" s="252"/>
      <c r="BD97" s="252">
        <f t="shared" si="68"/>
        <v>0</v>
      </c>
      <c r="BE97" s="252"/>
      <c r="BF97" s="252"/>
      <c r="BG97" s="252">
        <f t="shared" si="69"/>
        <v>0</v>
      </c>
      <c r="BH97" s="252"/>
      <c r="BI97" s="252">
        <f t="shared" si="70"/>
        <v>0</v>
      </c>
      <c r="BJ97" s="252">
        <f t="shared" si="71"/>
        <v>0</v>
      </c>
      <c r="BK97" s="252">
        <f t="shared" si="51"/>
        <v>0</v>
      </c>
      <c r="BM97" s="252">
        <f t="shared" si="52"/>
        <v>0</v>
      </c>
      <c r="BO97" s="252">
        <f t="shared" si="53"/>
        <v>0</v>
      </c>
    </row>
    <row r="98" spans="2:67" ht="20.100000000000001" customHeight="1">
      <c r="B98" s="11">
        <v>90</v>
      </c>
      <c r="C98" s="52" t="str">
        <f>CONCATENATE('2'!C93,'2'!Q93,'2'!D93,'2'!Q93,'2'!E93)</f>
        <v xml:space="preserve">  </v>
      </c>
      <c r="D98" s="51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12">
        <f t="shared" si="42"/>
        <v>0</v>
      </c>
      <c r="Z98" s="12">
        <f t="shared" si="43"/>
        <v>0</v>
      </c>
      <c r="AA98" s="12">
        <f t="shared" si="44"/>
        <v>0</v>
      </c>
      <c r="AB98" s="13">
        <f>ROUNDUP(((40/AA5)*Y98),0)</f>
        <v>0</v>
      </c>
      <c r="AC98" s="14"/>
      <c r="AD98" s="262"/>
      <c r="AE98" s="221"/>
      <c r="AF98" s="252">
        <f t="shared" si="54"/>
        <v>0</v>
      </c>
      <c r="AG98" s="252">
        <f t="shared" si="55"/>
        <v>0</v>
      </c>
      <c r="AH98" s="252">
        <f t="shared" si="56"/>
        <v>0</v>
      </c>
      <c r="AI98" s="252">
        <f t="shared" si="57"/>
        <v>0</v>
      </c>
      <c r="AJ98" s="252">
        <f t="shared" si="58"/>
        <v>0</v>
      </c>
      <c r="AK98" s="252">
        <f t="shared" si="59"/>
        <v>0</v>
      </c>
      <c r="AL98" s="252">
        <f t="shared" si="60"/>
        <v>0</v>
      </c>
      <c r="AM98" s="252">
        <f t="shared" si="61"/>
        <v>0</v>
      </c>
      <c r="AN98" s="252">
        <f t="shared" si="62"/>
        <v>0</v>
      </c>
      <c r="AO98" s="252">
        <f t="shared" si="63"/>
        <v>0</v>
      </c>
      <c r="AP98" s="252">
        <f t="shared" si="64"/>
        <v>0</v>
      </c>
      <c r="AQ98" s="252">
        <f t="shared" si="64"/>
        <v>0</v>
      </c>
      <c r="AR98" s="252">
        <f t="shared" si="45"/>
        <v>0</v>
      </c>
      <c r="AS98" s="252">
        <f t="shared" si="46"/>
        <v>0</v>
      </c>
      <c r="AT98" s="252">
        <f t="shared" si="47"/>
        <v>0</v>
      </c>
      <c r="AU98" s="252">
        <f t="shared" si="48"/>
        <v>0</v>
      </c>
      <c r="AV98" s="252">
        <f t="shared" si="49"/>
        <v>0</v>
      </c>
      <c r="AW98" s="252">
        <f t="shared" si="50"/>
        <v>0</v>
      </c>
      <c r="AX98" s="252"/>
      <c r="AY98" s="252">
        <f t="shared" si="65"/>
        <v>0</v>
      </c>
      <c r="AZ98" s="252">
        <f t="shared" si="66"/>
        <v>0</v>
      </c>
      <c r="BA98" s="252"/>
      <c r="BB98" s="252">
        <f t="shared" si="67"/>
        <v>0</v>
      </c>
      <c r="BC98" s="252"/>
      <c r="BD98" s="252">
        <f t="shared" si="68"/>
        <v>0</v>
      </c>
      <c r="BE98" s="252"/>
      <c r="BF98" s="252"/>
      <c r="BG98" s="252">
        <f t="shared" si="69"/>
        <v>0</v>
      </c>
      <c r="BH98" s="252"/>
      <c r="BI98" s="252">
        <f t="shared" si="70"/>
        <v>0</v>
      </c>
      <c r="BJ98" s="252">
        <f t="shared" si="71"/>
        <v>0</v>
      </c>
      <c r="BK98" s="252">
        <f t="shared" si="51"/>
        <v>0</v>
      </c>
      <c r="BM98" s="252">
        <f t="shared" si="52"/>
        <v>0</v>
      </c>
      <c r="BO98" s="252">
        <f t="shared" si="53"/>
        <v>0</v>
      </c>
    </row>
    <row r="99" spans="2:67" ht="20.100000000000001" customHeight="1">
      <c r="B99" s="11">
        <v>91</v>
      </c>
      <c r="C99" s="52" t="str">
        <f>CONCATENATE('2'!C94,'2'!Q94,'2'!D94,'2'!Q94,'2'!E94)</f>
        <v xml:space="preserve">  </v>
      </c>
      <c r="D99" s="51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12">
        <f t="shared" si="42"/>
        <v>0</v>
      </c>
      <c r="Z99" s="12">
        <f t="shared" si="43"/>
        <v>0</v>
      </c>
      <c r="AA99" s="12">
        <f t="shared" si="44"/>
        <v>0</v>
      </c>
      <c r="AB99" s="13">
        <f>ROUNDUP(((40/AA5)*Y99),0)</f>
        <v>0</v>
      </c>
      <c r="AC99" s="14"/>
      <c r="AD99" s="262"/>
      <c r="AE99" s="221"/>
      <c r="AF99" s="252">
        <f t="shared" si="54"/>
        <v>0</v>
      </c>
      <c r="AG99" s="252">
        <f t="shared" si="55"/>
        <v>0</v>
      </c>
      <c r="AH99" s="252">
        <f t="shared" si="56"/>
        <v>0</v>
      </c>
      <c r="AI99" s="252">
        <f t="shared" si="57"/>
        <v>0</v>
      </c>
      <c r="AJ99" s="252">
        <f t="shared" si="58"/>
        <v>0</v>
      </c>
      <c r="AK99" s="252">
        <f t="shared" si="59"/>
        <v>0</v>
      </c>
      <c r="AL99" s="252">
        <f t="shared" si="60"/>
        <v>0</v>
      </c>
      <c r="AM99" s="252">
        <f t="shared" si="61"/>
        <v>0</v>
      </c>
      <c r="AN99" s="252">
        <f t="shared" si="62"/>
        <v>0</v>
      </c>
      <c r="AO99" s="252">
        <f t="shared" si="63"/>
        <v>0</v>
      </c>
      <c r="AP99" s="252">
        <f t="shared" si="64"/>
        <v>0</v>
      </c>
      <c r="AQ99" s="252">
        <f t="shared" si="64"/>
        <v>0</v>
      </c>
      <c r="AR99" s="252">
        <f t="shared" si="45"/>
        <v>0</v>
      </c>
      <c r="AS99" s="252">
        <f t="shared" si="46"/>
        <v>0</v>
      </c>
      <c r="AT99" s="252">
        <f t="shared" si="47"/>
        <v>0</v>
      </c>
      <c r="AU99" s="252">
        <f t="shared" si="48"/>
        <v>0</v>
      </c>
      <c r="AV99" s="252">
        <f t="shared" si="49"/>
        <v>0</v>
      </c>
      <c r="AW99" s="252">
        <f t="shared" si="50"/>
        <v>0</v>
      </c>
      <c r="AX99" s="252"/>
      <c r="AY99" s="252">
        <f t="shared" si="65"/>
        <v>0</v>
      </c>
      <c r="AZ99" s="252">
        <f t="shared" si="66"/>
        <v>0</v>
      </c>
      <c r="BA99" s="252"/>
      <c r="BB99" s="252">
        <f t="shared" si="67"/>
        <v>0</v>
      </c>
      <c r="BC99" s="252"/>
      <c r="BD99" s="252">
        <f t="shared" si="68"/>
        <v>0</v>
      </c>
      <c r="BE99" s="252"/>
      <c r="BF99" s="252"/>
      <c r="BG99" s="252">
        <f t="shared" si="69"/>
        <v>0</v>
      </c>
      <c r="BH99" s="252"/>
      <c r="BI99" s="252">
        <f t="shared" si="70"/>
        <v>0</v>
      </c>
      <c r="BJ99" s="252">
        <f t="shared" si="71"/>
        <v>0</v>
      </c>
      <c r="BK99" s="252">
        <f t="shared" si="51"/>
        <v>0</v>
      </c>
      <c r="BM99" s="252">
        <f t="shared" si="52"/>
        <v>0</v>
      </c>
      <c r="BO99" s="252">
        <f t="shared" si="53"/>
        <v>0</v>
      </c>
    </row>
    <row r="100" spans="2:67" ht="20.100000000000001" customHeight="1">
      <c r="B100" s="11">
        <v>92</v>
      </c>
      <c r="C100" s="52" t="str">
        <f>CONCATENATE('2'!C95,'2'!Q95,'2'!D95,'2'!Q95,'2'!E95)</f>
        <v xml:space="preserve">  </v>
      </c>
      <c r="D100" s="51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12">
        <f t="shared" si="42"/>
        <v>0</v>
      </c>
      <c r="Z100" s="12">
        <f t="shared" si="43"/>
        <v>0</v>
      </c>
      <c r="AA100" s="12">
        <f t="shared" si="44"/>
        <v>0</v>
      </c>
      <c r="AB100" s="13">
        <f>ROUNDUP(((40/AA5)*Y100),0)</f>
        <v>0</v>
      </c>
      <c r="AC100" s="14"/>
      <c r="AD100" s="262"/>
      <c r="AE100" s="221"/>
      <c r="AF100" s="252">
        <f t="shared" si="54"/>
        <v>0</v>
      </c>
      <c r="AG100" s="252">
        <f t="shared" si="55"/>
        <v>0</v>
      </c>
      <c r="AH100" s="252">
        <f t="shared" si="56"/>
        <v>0</v>
      </c>
      <c r="AI100" s="252">
        <f t="shared" si="57"/>
        <v>0</v>
      </c>
      <c r="AJ100" s="252">
        <f t="shared" si="58"/>
        <v>0</v>
      </c>
      <c r="AK100" s="252">
        <f t="shared" si="59"/>
        <v>0</v>
      </c>
      <c r="AL100" s="252">
        <f t="shared" si="60"/>
        <v>0</v>
      </c>
      <c r="AM100" s="252">
        <f t="shared" si="61"/>
        <v>0</v>
      </c>
      <c r="AN100" s="252">
        <f t="shared" si="62"/>
        <v>0</v>
      </c>
      <c r="AO100" s="252">
        <f t="shared" si="63"/>
        <v>0</v>
      </c>
      <c r="AP100" s="252">
        <f t="shared" si="64"/>
        <v>0</v>
      </c>
      <c r="AQ100" s="252">
        <f t="shared" si="64"/>
        <v>0</v>
      </c>
      <c r="AR100" s="252">
        <f t="shared" si="45"/>
        <v>0</v>
      </c>
      <c r="AS100" s="252">
        <f t="shared" si="46"/>
        <v>0</v>
      </c>
      <c r="AT100" s="252">
        <f t="shared" si="47"/>
        <v>0</v>
      </c>
      <c r="AU100" s="252">
        <f t="shared" si="48"/>
        <v>0</v>
      </c>
      <c r="AV100" s="252">
        <f t="shared" si="49"/>
        <v>0</v>
      </c>
      <c r="AW100" s="252">
        <f t="shared" si="50"/>
        <v>0</v>
      </c>
      <c r="AX100" s="252"/>
      <c r="AY100" s="252">
        <f t="shared" si="65"/>
        <v>0</v>
      </c>
      <c r="AZ100" s="252">
        <f t="shared" si="66"/>
        <v>0</v>
      </c>
      <c r="BA100" s="252"/>
      <c r="BB100" s="252">
        <f t="shared" si="67"/>
        <v>0</v>
      </c>
      <c r="BC100" s="252"/>
      <c r="BD100" s="252">
        <f t="shared" si="68"/>
        <v>0</v>
      </c>
      <c r="BE100" s="252"/>
      <c r="BF100" s="252"/>
      <c r="BG100" s="252">
        <f t="shared" si="69"/>
        <v>0</v>
      </c>
      <c r="BH100" s="252"/>
      <c r="BI100" s="252">
        <f t="shared" si="70"/>
        <v>0</v>
      </c>
      <c r="BJ100" s="252">
        <f t="shared" si="71"/>
        <v>0</v>
      </c>
      <c r="BK100" s="252">
        <f t="shared" si="51"/>
        <v>0</v>
      </c>
      <c r="BM100" s="252">
        <f t="shared" si="52"/>
        <v>0</v>
      </c>
      <c r="BO100" s="252">
        <f t="shared" si="53"/>
        <v>0</v>
      </c>
    </row>
    <row r="101" spans="2:67" ht="20.100000000000001" customHeight="1">
      <c r="B101" s="11">
        <v>93</v>
      </c>
      <c r="C101" s="52" t="str">
        <f>CONCATENATE('2'!C96,'2'!Q96,'2'!D96,'2'!Q96,'2'!E96)</f>
        <v xml:space="preserve">  </v>
      </c>
      <c r="D101" s="51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12">
        <f t="shared" si="42"/>
        <v>0</v>
      </c>
      <c r="Z101" s="12">
        <f t="shared" si="43"/>
        <v>0</v>
      </c>
      <c r="AA101" s="12">
        <f t="shared" si="44"/>
        <v>0</v>
      </c>
      <c r="AB101" s="13">
        <f>ROUNDUP(((40/AA5)*Y101),0)</f>
        <v>0</v>
      </c>
      <c r="AC101" s="14"/>
      <c r="AD101" s="262"/>
      <c r="AE101" s="221"/>
      <c r="AF101" s="252">
        <f t="shared" si="54"/>
        <v>0</v>
      </c>
      <c r="AG101" s="252">
        <f t="shared" si="55"/>
        <v>0</v>
      </c>
      <c r="AH101" s="252">
        <f t="shared" si="56"/>
        <v>0</v>
      </c>
      <c r="AI101" s="252">
        <f t="shared" si="57"/>
        <v>0</v>
      </c>
      <c r="AJ101" s="252">
        <f t="shared" si="58"/>
        <v>0</v>
      </c>
      <c r="AK101" s="252">
        <f t="shared" si="59"/>
        <v>0</v>
      </c>
      <c r="AL101" s="252">
        <f t="shared" si="60"/>
        <v>0</v>
      </c>
      <c r="AM101" s="252">
        <f t="shared" si="61"/>
        <v>0</v>
      </c>
      <c r="AN101" s="252">
        <f t="shared" si="62"/>
        <v>0</v>
      </c>
      <c r="AO101" s="252">
        <f t="shared" si="63"/>
        <v>0</v>
      </c>
      <c r="AP101" s="252">
        <f t="shared" si="64"/>
        <v>0</v>
      </c>
      <c r="AQ101" s="252">
        <f t="shared" si="64"/>
        <v>0</v>
      </c>
      <c r="AR101" s="252">
        <f t="shared" si="45"/>
        <v>0</v>
      </c>
      <c r="AS101" s="252">
        <f t="shared" si="46"/>
        <v>0</v>
      </c>
      <c r="AT101" s="252">
        <f t="shared" si="47"/>
        <v>0</v>
      </c>
      <c r="AU101" s="252">
        <f t="shared" si="48"/>
        <v>0</v>
      </c>
      <c r="AV101" s="252">
        <f t="shared" si="49"/>
        <v>0</v>
      </c>
      <c r="AW101" s="252">
        <f t="shared" si="50"/>
        <v>0</v>
      </c>
      <c r="AX101" s="252"/>
      <c r="AY101" s="252">
        <f t="shared" si="65"/>
        <v>0</v>
      </c>
      <c r="AZ101" s="252">
        <f t="shared" si="66"/>
        <v>0</v>
      </c>
      <c r="BA101" s="252"/>
      <c r="BB101" s="252">
        <f t="shared" si="67"/>
        <v>0</v>
      </c>
      <c r="BC101" s="252"/>
      <c r="BD101" s="252">
        <f t="shared" si="68"/>
        <v>0</v>
      </c>
      <c r="BE101" s="252"/>
      <c r="BF101" s="252"/>
      <c r="BG101" s="252">
        <f t="shared" si="69"/>
        <v>0</v>
      </c>
      <c r="BH101" s="252"/>
      <c r="BI101" s="252">
        <f t="shared" si="70"/>
        <v>0</v>
      </c>
      <c r="BJ101" s="252">
        <f t="shared" si="71"/>
        <v>0</v>
      </c>
      <c r="BK101" s="252">
        <f t="shared" si="51"/>
        <v>0</v>
      </c>
      <c r="BM101" s="252">
        <f t="shared" si="52"/>
        <v>0</v>
      </c>
      <c r="BO101" s="252">
        <f t="shared" si="53"/>
        <v>0</v>
      </c>
    </row>
    <row r="102" spans="2:67" ht="20.100000000000001" customHeight="1">
      <c r="B102" s="11">
        <v>94</v>
      </c>
      <c r="C102" s="52" t="str">
        <f>CONCATENATE('2'!C97,'2'!Q97,'2'!D97,'2'!Q97,'2'!E97)</f>
        <v xml:space="preserve">  </v>
      </c>
      <c r="D102" s="51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12">
        <f t="shared" si="42"/>
        <v>0</v>
      </c>
      <c r="Z102" s="12">
        <f t="shared" si="43"/>
        <v>0</v>
      </c>
      <c r="AA102" s="12">
        <f t="shared" si="44"/>
        <v>0</v>
      </c>
      <c r="AB102" s="13">
        <f>ROUNDUP(((40/AA5)*Y102),0)</f>
        <v>0</v>
      </c>
      <c r="AC102" s="14"/>
      <c r="AD102" s="262"/>
      <c r="AE102" s="221"/>
      <c r="AF102" s="252">
        <f t="shared" si="54"/>
        <v>0</v>
      </c>
      <c r="AG102" s="252">
        <f t="shared" si="55"/>
        <v>0</v>
      </c>
      <c r="AH102" s="252">
        <f t="shared" si="56"/>
        <v>0</v>
      </c>
      <c r="AI102" s="252">
        <f t="shared" si="57"/>
        <v>0</v>
      </c>
      <c r="AJ102" s="252">
        <f t="shared" si="58"/>
        <v>0</v>
      </c>
      <c r="AK102" s="252">
        <f t="shared" si="59"/>
        <v>0</v>
      </c>
      <c r="AL102" s="252">
        <f t="shared" si="60"/>
        <v>0</v>
      </c>
      <c r="AM102" s="252">
        <f t="shared" si="61"/>
        <v>0</v>
      </c>
      <c r="AN102" s="252">
        <f t="shared" si="62"/>
        <v>0</v>
      </c>
      <c r="AO102" s="252">
        <f t="shared" si="63"/>
        <v>0</v>
      </c>
      <c r="AP102" s="252">
        <f t="shared" si="64"/>
        <v>0</v>
      </c>
      <c r="AQ102" s="252">
        <f t="shared" si="64"/>
        <v>0</v>
      </c>
      <c r="AR102" s="252">
        <f t="shared" si="45"/>
        <v>0</v>
      </c>
      <c r="AS102" s="252">
        <f t="shared" si="46"/>
        <v>0</v>
      </c>
      <c r="AT102" s="252">
        <f t="shared" si="47"/>
        <v>0</v>
      </c>
      <c r="AU102" s="252">
        <f t="shared" si="48"/>
        <v>0</v>
      </c>
      <c r="AV102" s="252">
        <f t="shared" si="49"/>
        <v>0</v>
      </c>
      <c r="AW102" s="252">
        <f t="shared" si="50"/>
        <v>0</v>
      </c>
      <c r="AX102" s="252"/>
      <c r="AY102" s="252">
        <f t="shared" si="65"/>
        <v>0</v>
      </c>
      <c r="AZ102" s="252">
        <f t="shared" si="66"/>
        <v>0</v>
      </c>
      <c r="BA102" s="252"/>
      <c r="BB102" s="252">
        <f t="shared" si="67"/>
        <v>0</v>
      </c>
      <c r="BC102" s="252"/>
      <c r="BD102" s="252">
        <f t="shared" si="68"/>
        <v>0</v>
      </c>
      <c r="BE102" s="252"/>
      <c r="BF102" s="252"/>
      <c r="BG102" s="252">
        <f t="shared" si="69"/>
        <v>0</v>
      </c>
      <c r="BH102" s="252"/>
      <c r="BI102" s="252">
        <f t="shared" si="70"/>
        <v>0</v>
      </c>
      <c r="BJ102" s="252">
        <f t="shared" si="71"/>
        <v>0</v>
      </c>
      <c r="BK102" s="252">
        <f t="shared" si="51"/>
        <v>0</v>
      </c>
      <c r="BM102" s="252">
        <f t="shared" si="52"/>
        <v>0</v>
      </c>
      <c r="BO102" s="252">
        <f t="shared" si="53"/>
        <v>0</v>
      </c>
    </row>
    <row r="103" spans="2:67" ht="20.100000000000001" customHeight="1">
      <c r="B103" s="11">
        <v>95</v>
      </c>
      <c r="C103" s="52" t="str">
        <f>CONCATENATE('2'!C98,'2'!Q98,'2'!D98,'2'!Q98,'2'!E98)</f>
        <v xml:space="preserve">  </v>
      </c>
      <c r="D103" s="51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12">
        <f t="shared" si="42"/>
        <v>0</v>
      </c>
      <c r="Z103" s="12">
        <f t="shared" si="43"/>
        <v>0</v>
      </c>
      <c r="AA103" s="12">
        <f t="shared" si="44"/>
        <v>0</v>
      </c>
      <c r="AB103" s="13">
        <f>ROUNDUP(((40/AA5)*Y103),0)</f>
        <v>0</v>
      </c>
      <c r="AC103" s="14"/>
      <c r="AD103" s="262"/>
      <c r="AE103" s="221"/>
      <c r="AF103" s="252">
        <f t="shared" si="54"/>
        <v>0</v>
      </c>
      <c r="AG103" s="252">
        <f t="shared" si="55"/>
        <v>0</v>
      </c>
      <c r="AH103" s="252">
        <f t="shared" si="56"/>
        <v>0</v>
      </c>
      <c r="AI103" s="252">
        <f t="shared" si="57"/>
        <v>0</v>
      </c>
      <c r="AJ103" s="252">
        <f t="shared" si="58"/>
        <v>0</v>
      </c>
      <c r="AK103" s="252">
        <f t="shared" si="59"/>
        <v>0</v>
      </c>
      <c r="AL103" s="252">
        <f t="shared" si="60"/>
        <v>0</v>
      </c>
      <c r="AM103" s="252">
        <f t="shared" si="61"/>
        <v>0</v>
      </c>
      <c r="AN103" s="252">
        <f t="shared" si="62"/>
        <v>0</v>
      </c>
      <c r="AO103" s="252">
        <f t="shared" si="63"/>
        <v>0</v>
      </c>
      <c r="AP103" s="252">
        <f t="shared" si="64"/>
        <v>0</v>
      </c>
      <c r="AQ103" s="252">
        <f t="shared" si="64"/>
        <v>0</v>
      </c>
      <c r="AR103" s="252">
        <f t="shared" si="45"/>
        <v>0</v>
      </c>
      <c r="AS103" s="252">
        <f t="shared" si="46"/>
        <v>0</v>
      </c>
      <c r="AT103" s="252">
        <f t="shared" si="47"/>
        <v>0</v>
      </c>
      <c r="AU103" s="252">
        <f t="shared" si="48"/>
        <v>0</v>
      </c>
      <c r="AV103" s="252">
        <f t="shared" si="49"/>
        <v>0</v>
      </c>
      <c r="AW103" s="252">
        <f t="shared" si="50"/>
        <v>0</v>
      </c>
      <c r="AX103" s="252"/>
      <c r="AY103" s="252">
        <f t="shared" si="65"/>
        <v>0</v>
      </c>
      <c r="AZ103" s="252">
        <f t="shared" si="66"/>
        <v>0</v>
      </c>
      <c r="BA103" s="252"/>
      <c r="BB103" s="252">
        <f t="shared" si="67"/>
        <v>0</v>
      </c>
      <c r="BC103" s="252"/>
      <c r="BD103" s="252">
        <f t="shared" si="68"/>
        <v>0</v>
      </c>
      <c r="BE103" s="252"/>
      <c r="BF103" s="252"/>
      <c r="BG103" s="252">
        <f t="shared" si="69"/>
        <v>0</v>
      </c>
      <c r="BH103" s="252"/>
      <c r="BI103" s="252">
        <f t="shared" si="70"/>
        <v>0</v>
      </c>
      <c r="BJ103" s="252">
        <f t="shared" si="71"/>
        <v>0</v>
      </c>
      <c r="BK103" s="252">
        <f t="shared" si="51"/>
        <v>0</v>
      </c>
      <c r="BM103" s="252">
        <f t="shared" si="52"/>
        <v>0</v>
      </c>
      <c r="BO103" s="252">
        <f t="shared" si="53"/>
        <v>0</v>
      </c>
    </row>
    <row r="104" spans="2:67" ht="20.100000000000001" customHeight="1">
      <c r="B104" s="11">
        <v>96</v>
      </c>
      <c r="C104" s="52" t="str">
        <f>CONCATENATE('2'!C99,'2'!Q99,'2'!D99,'2'!Q99,'2'!E99)</f>
        <v xml:space="preserve">  </v>
      </c>
      <c r="D104" s="51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12">
        <f t="shared" si="42"/>
        <v>0</v>
      </c>
      <c r="Z104" s="12">
        <f t="shared" si="43"/>
        <v>0</v>
      </c>
      <c r="AA104" s="12">
        <f t="shared" si="44"/>
        <v>0</v>
      </c>
      <c r="AB104" s="13">
        <f>ROUNDUP(((40/AA5)*Y104),0)</f>
        <v>0</v>
      </c>
      <c r="AC104" s="14"/>
      <c r="AD104" s="262"/>
      <c r="AE104" s="221"/>
      <c r="AF104" s="252">
        <f t="shared" si="54"/>
        <v>0</v>
      </c>
      <c r="AG104" s="252">
        <f t="shared" si="55"/>
        <v>0</v>
      </c>
      <c r="AH104" s="252">
        <f t="shared" si="56"/>
        <v>0</v>
      </c>
      <c r="AI104" s="252">
        <f t="shared" si="57"/>
        <v>0</v>
      </c>
      <c r="AJ104" s="252">
        <f t="shared" si="58"/>
        <v>0</v>
      </c>
      <c r="AK104" s="252">
        <f t="shared" si="59"/>
        <v>0</v>
      </c>
      <c r="AL104" s="252">
        <f t="shared" si="60"/>
        <v>0</v>
      </c>
      <c r="AM104" s="252">
        <f t="shared" si="61"/>
        <v>0</v>
      </c>
      <c r="AN104" s="252">
        <f t="shared" si="62"/>
        <v>0</v>
      </c>
      <c r="AO104" s="252">
        <f t="shared" si="63"/>
        <v>0</v>
      </c>
      <c r="AP104" s="252">
        <f t="shared" si="64"/>
        <v>0</v>
      </c>
      <c r="AQ104" s="252">
        <f t="shared" si="64"/>
        <v>0</v>
      </c>
      <c r="AR104" s="252">
        <f t="shared" si="45"/>
        <v>0</v>
      </c>
      <c r="AS104" s="252">
        <f t="shared" si="46"/>
        <v>0</v>
      </c>
      <c r="AT104" s="252">
        <f t="shared" si="47"/>
        <v>0</v>
      </c>
      <c r="AU104" s="252">
        <f t="shared" si="48"/>
        <v>0</v>
      </c>
      <c r="AV104" s="252">
        <f t="shared" si="49"/>
        <v>0</v>
      </c>
      <c r="AW104" s="252">
        <f t="shared" si="50"/>
        <v>0</v>
      </c>
      <c r="AX104" s="252"/>
      <c r="AY104" s="252">
        <f t="shared" si="65"/>
        <v>0</v>
      </c>
      <c r="AZ104" s="252">
        <f t="shared" si="66"/>
        <v>0</v>
      </c>
      <c r="BA104" s="252"/>
      <c r="BB104" s="252">
        <f t="shared" si="67"/>
        <v>0</v>
      </c>
      <c r="BC104" s="252"/>
      <c r="BD104" s="252">
        <f t="shared" si="68"/>
        <v>0</v>
      </c>
      <c r="BE104" s="252"/>
      <c r="BF104" s="252"/>
      <c r="BG104" s="252">
        <f t="shared" si="69"/>
        <v>0</v>
      </c>
      <c r="BH104" s="252"/>
      <c r="BI104" s="252">
        <f t="shared" si="70"/>
        <v>0</v>
      </c>
      <c r="BJ104" s="252">
        <f t="shared" si="71"/>
        <v>0</v>
      </c>
      <c r="BK104" s="252">
        <f t="shared" si="51"/>
        <v>0</v>
      </c>
      <c r="BM104" s="252">
        <f t="shared" si="52"/>
        <v>0</v>
      </c>
      <c r="BO104" s="252">
        <f t="shared" si="53"/>
        <v>0</v>
      </c>
    </row>
    <row r="105" spans="2:67" ht="20.100000000000001" customHeight="1">
      <c r="B105" s="11">
        <v>97</v>
      </c>
      <c r="C105" s="52" t="str">
        <f>CONCATENATE('2'!C100,'2'!Q100,'2'!D100,'2'!Q100,'2'!E100)</f>
        <v xml:space="preserve">  </v>
      </c>
      <c r="D105" s="51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12">
        <f t="shared" si="42"/>
        <v>0</v>
      </c>
      <c r="Z105" s="12">
        <f t="shared" si="43"/>
        <v>0</v>
      </c>
      <c r="AA105" s="12">
        <f t="shared" si="44"/>
        <v>0</v>
      </c>
      <c r="AB105" s="13">
        <f>ROUNDUP(((40/AA5)*Y105),0)</f>
        <v>0</v>
      </c>
      <c r="AC105" s="14"/>
      <c r="AD105" s="262"/>
      <c r="AE105" s="221"/>
      <c r="AF105" s="252">
        <f t="shared" si="54"/>
        <v>0</v>
      </c>
      <c r="AG105" s="252">
        <f t="shared" si="55"/>
        <v>0</v>
      </c>
      <c r="AH105" s="252">
        <f t="shared" si="56"/>
        <v>0</v>
      </c>
      <c r="AI105" s="252">
        <f t="shared" si="57"/>
        <v>0</v>
      </c>
      <c r="AJ105" s="252">
        <f t="shared" si="58"/>
        <v>0</v>
      </c>
      <c r="AK105" s="252">
        <f t="shared" si="59"/>
        <v>0</v>
      </c>
      <c r="AL105" s="252">
        <f t="shared" si="60"/>
        <v>0</v>
      </c>
      <c r="AM105" s="252">
        <f t="shared" si="61"/>
        <v>0</v>
      </c>
      <c r="AN105" s="252">
        <f t="shared" si="62"/>
        <v>0</v>
      </c>
      <c r="AO105" s="252">
        <f t="shared" si="63"/>
        <v>0</v>
      </c>
      <c r="AP105" s="252">
        <f t="shared" si="64"/>
        <v>0</v>
      </c>
      <c r="AQ105" s="252">
        <f t="shared" si="64"/>
        <v>0</v>
      </c>
      <c r="AR105" s="252">
        <f t="shared" si="45"/>
        <v>0</v>
      </c>
      <c r="AS105" s="252">
        <f t="shared" si="46"/>
        <v>0</v>
      </c>
      <c r="AT105" s="252">
        <f t="shared" si="47"/>
        <v>0</v>
      </c>
      <c r="AU105" s="252">
        <f t="shared" si="48"/>
        <v>0</v>
      </c>
      <c r="AV105" s="252">
        <f t="shared" si="49"/>
        <v>0</v>
      </c>
      <c r="AW105" s="252">
        <f t="shared" si="50"/>
        <v>0</v>
      </c>
      <c r="AX105" s="252"/>
      <c r="AY105" s="252">
        <f t="shared" si="65"/>
        <v>0</v>
      </c>
      <c r="AZ105" s="252">
        <f t="shared" si="66"/>
        <v>0</v>
      </c>
      <c r="BA105" s="252"/>
      <c r="BB105" s="252">
        <f t="shared" si="67"/>
        <v>0</v>
      </c>
      <c r="BC105" s="252"/>
      <c r="BD105" s="252">
        <f t="shared" si="68"/>
        <v>0</v>
      </c>
      <c r="BE105" s="252"/>
      <c r="BF105" s="252"/>
      <c r="BG105" s="252">
        <f t="shared" si="69"/>
        <v>0</v>
      </c>
      <c r="BH105" s="252"/>
      <c r="BI105" s="252">
        <f t="shared" si="70"/>
        <v>0</v>
      </c>
      <c r="BJ105" s="252">
        <f t="shared" si="71"/>
        <v>0</v>
      </c>
      <c r="BK105" s="252">
        <f t="shared" si="51"/>
        <v>0</v>
      </c>
      <c r="BM105" s="252">
        <f t="shared" si="52"/>
        <v>0</v>
      </c>
      <c r="BO105" s="252">
        <f t="shared" si="53"/>
        <v>0</v>
      </c>
    </row>
    <row r="106" spans="2:67" ht="20.100000000000001" customHeight="1">
      <c r="B106" s="11">
        <v>98</v>
      </c>
      <c r="C106" s="52" t="str">
        <f>CONCATENATE('2'!C101,'2'!Q101,'2'!D101,'2'!Q101,'2'!E101)</f>
        <v xml:space="preserve">  </v>
      </c>
      <c r="D106" s="51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12">
        <f t="shared" si="42"/>
        <v>0</v>
      </c>
      <c r="Z106" s="12">
        <f t="shared" si="43"/>
        <v>0</v>
      </c>
      <c r="AA106" s="12">
        <f t="shared" si="44"/>
        <v>0</v>
      </c>
      <c r="AB106" s="13">
        <f>ROUNDUP(((40/AA5)*Y106),0)</f>
        <v>0</v>
      </c>
      <c r="AC106" s="14"/>
      <c r="AD106" s="262"/>
      <c r="AE106" s="221"/>
      <c r="AF106" s="252">
        <f t="shared" si="54"/>
        <v>0</v>
      </c>
      <c r="AG106" s="252">
        <f t="shared" si="55"/>
        <v>0</v>
      </c>
      <c r="AH106" s="252">
        <f t="shared" si="56"/>
        <v>0</v>
      </c>
      <c r="AI106" s="252">
        <f t="shared" si="57"/>
        <v>0</v>
      </c>
      <c r="AJ106" s="252">
        <f t="shared" si="58"/>
        <v>0</v>
      </c>
      <c r="AK106" s="252">
        <f t="shared" si="59"/>
        <v>0</v>
      </c>
      <c r="AL106" s="252">
        <f t="shared" si="60"/>
        <v>0</v>
      </c>
      <c r="AM106" s="252">
        <f t="shared" si="61"/>
        <v>0</v>
      </c>
      <c r="AN106" s="252">
        <f t="shared" si="62"/>
        <v>0</v>
      </c>
      <c r="AO106" s="252">
        <f t="shared" si="63"/>
        <v>0</v>
      </c>
      <c r="AP106" s="252">
        <f t="shared" si="64"/>
        <v>0</v>
      </c>
      <c r="AQ106" s="252">
        <f t="shared" si="64"/>
        <v>0</v>
      </c>
      <c r="AR106" s="252">
        <f t="shared" si="45"/>
        <v>0</v>
      </c>
      <c r="AS106" s="252">
        <f t="shared" si="46"/>
        <v>0</v>
      </c>
      <c r="AT106" s="252">
        <f t="shared" si="47"/>
        <v>0</v>
      </c>
      <c r="AU106" s="252">
        <f t="shared" si="48"/>
        <v>0</v>
      </c>
      <c r="AV106" s="252">
        <f t="shared" si="49"/>
        <v>0</v>
      </c>
      <c r="AW106" s="252">
        <f t="shared" si="50"/>
        <v>0</v>
      </c>
      <c r="AX106" s="252"/>
      <c r="AY106" s="252">
        <f t="shared" si="65"/>
        <v>0</v>
      </c>
      <c r="AZ106" s="252">
        <f t="shared" si="66"/>
        <v>0</v>
      </c>
      <c r="BA106" s="252"/>
      <c r="BB106" s="252">
        <f t="shared" si="67"/>
        <v>0</v>
      </c>
      <c r="BC106" s="252"/>
      <c r="BD106" s="252">
        <f t="shared" si="68"/>
        <v>0</v>
      </c>
      <c r="BE106" s="252"/>
      <c r="BF106" s="252"/>
      <c r="BG106" s="252">
        <f t="shared" si="69"/>
        <v>0</v>
      </c>
      <c r="BH106" s="252"/>
      <c r="BI106" s="252">
        <f t="shared" si="70"/>
        <v>0</v>
      </c>
      <c r="BJ106" s="252">
        <f t="shared" si="71"/>
        <v>0</v>
      </c>
      <c r="BK106" s="252">
        <f t="shared" si="51"/>
        <v>0</v>
      </c>
      <c r="BM106" s="252">
        <f t="shared" si="52"/>
        <v>0</v>
      </c>
      <c r="BO106" s="252">
        <f t="shared" si="53"/>
        <v>0</v>
      </c>
    </row>
    <row r="107" spans="2:67" ht="20.100000000000001" customHeight="1">
      <c r="B107" s="11">
        <v>99</v>
      </c>
      <c r="C107" s="52" t="str">
        <f>CONCATENATE('2'!C102,'2'!Q102,'2'!D102,'2'!Q102,'2'!E102)</f>
        <v xml:space="preserve">  </v>
      </c>
      <c r="D107" s="51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12">
        <f t="shared" si="42"/>
        <v>0</v>
      </c>
      <c r="Z107" s="12">
        <f t="shared" si="43"/>
        <v>0</v>
      </c>
      <c r="AA107" s="12">
        <f t="shared" si="44"/>
        <v>0</v>
      </c>
      <c r="AB107" s="13">
        <f>ROUNDUP(((40/AA5)*Y107),0)</f>
        <v>0</v>
      </c>
      <c r="AC107" s="14"/>
      <c r="AD107" s="262"/>
      <c r="AE107" s="221"/>
      <c r="AF107" s="252">
        <f t="shared" si="54"/>
        <v>0</v>
      </c>
      <c r="AG107" s="252">
        <f t="shared" si="55"/>
        <v>0</v>
      </c>
      <c r="AH107" s="252">
        <f t="shared" si="56"/>
        <v>0</v>
      </c>
      <c r="AI107" s="252">
        <f t="shared" si="57"/>
        <v>0</v>
      </c>
      <c r="AJ107" s="252">
        <f t="shared" si="58"/>
        <v>0</v>
      </c>
      <c r="AK107" s="252">
        <f t="shared" si="59"/>
        <v>0</v>
      </c>
      <c r="AL107" s="252">
        <f t="shared" si="60"/>
        <v>0</v>
      </c>
      <c r="AM107" s="252">
        <f t="shared" si="61"/>
        <v>0</v>
      </c>
      <c r="AN107" s="252">
        <f t="shared" si="62"/>
        <v>0</v>
      </c>
      <c r="AO107" s="252">
        <f t="shared" si="63"/>
        <v>0</v>
      </c>
      <c r="AP107" s="252">
        <f t="shared" si="64"/>
        <v>0</v>
      </c>
      <c r="AQ107" s="252">
        <f t="shared" si="64"/>
        <v>0</v>
      </c>
      <c r="AR107" s="252">
        <f t="shared" si="45"/>
        <v>0</v>
      </c>
      <c r="AS107" s="252">
        <f t="shared" si="46"/>
        <v>0</v>
      </c>
      <c r="AT107" s="252">
        <f t="shared" si="47"/>
        <v>0</v>
      </c>
      <c r="AU107" s="252">
        <f t="shared" si="48"/>
        <v>0</v>
      </c>
      <c r="AV107" s="252">
        <f t="shared" si="49"/>
        <v>0</v>
      </c>
      <c r="AW107" s="252">
        <f t="shared" si="50"/>
        <v>0</v>
      </c>
      <c r="AX107" s="252"/>
      <c r="AY107" s="252">
        <f t="shared" si="65"/>
        <v>0</v>
      </c>
      <c r="AZ107" s="252">
        <f t="shared" si="66"/>
        <v>0</v>
      </c>
      <c r="BA107" s="252"/>
      <c r="BB107" s="252">
        <f t="shared" si="67"/>
        <v>0</v>
      </c>
      <c r="BC107" s="252"/>
      <c r="BD107" s="252">
        <f t="shared" si="68"/>
        <v>0</v>
      </c>
      <c r="BE107" s="252"/>
      <c r="BF107" s="252"/>
      <c r="BG107" s="252">
        <f t="shared" si="69"/>
        <v>0</v>
      </c>
      <c r="BH107" s="252"/>
      <c r="BI107" s="252">
        <f t="shared" si="70"/>
        <v>0</v>
      </c>
      <c r="BJ107" s="252">
        <f t="shared" si="71"/>
        <v>0</v>
      </c>
      <c r="BK107" s="252">
        <f t="shared" si="51"/>
        <v>0</v>
      </c>
      <c r="BM107" s="252">
        <f t="shared" si="52"/>
        <v>0</v>
      </c>
      <c r="BO107" s="252">
        <f t="shared" si="53"/>
        <v>0</v>
      </c>
    </row>
    <row r="108" spans="2:67" ht="20.100000000000001" customHeight="1">
      <c r="B108" s="11">
        <v>100</v>
      </c>
      <c r="C108" s="52" t="str">
        <f>CONCATENATE('2'!C103,'2'!Q103,'2'!D103,'2'!Q103,'2'!E103)</f>
        <v xml:space="preserve">  </v>
      </c>
      <c r="D108" s="51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12">
        <f t="shared" si="42"/>
        <v>0</v>
      </c>
      <c r="Z108" s="12">
        <f t="shared" si="43"/>
        <v>0</v>
      </c>
      <c r="AA108" s="12">
        <f t="shared" si="44"/>
        <v>0</v>
      </c>
      <c r="AB108" s="13">
        <f>ROUNDUP(((40/AA5)*Y108),0)</f>
        <v>0</v>
      </c>
      <c r="AC108" s="14"/>
      <c r="AD108" s="262"/>
      <c r="AE108" s="221"/>
      <c r="AF108" s="252">
        <f t="shared" si="54"/>
        <v>0</v>
      </c>
      <c r="AG108" s="252">
        <f t="shared" si="55"/>
        <v>0</v>
      </c>
      <c r="AH108" s="252">
        <f t="shared" si="56"/>
        <v>0</v>
      </c>
      <c r="AI108" s="252">
        <f t="shared" si="57"/>
        <v>0</v>
      </c>
      <c r="AJ108" s="252">
        <f t="shared" si="58"/>
        <v>0</v>
      </c>
      <c r="AK108" s="252">
        <f t="shared" si="59"/>
        <v>0</v>
      </c>
      <c r="AL108" s="252">
        <f t="shared" si="60"/>
        <v>0</v>
      </c>
      <c r="AM108" s="252">
        <f t="shared" si="61"/>
        <v>0</v>
      </c>
      <c r="AN108" s="252">
        <f t="shared" si="62"/>
        <v>0</v>
      </c>
      <c r="AO108" s="252">
        <f t="shared" si="63"/>
        <v>0</v>
      </c>
      <c r="AP108" s="252">
        <f t="shared" si="64"/>
        <v>0</v>
      </c>
      <c r="AQ108" s="252">
        <f t="shared" si="64"/>
        <v>0</v>
      </c>
      <c r="AR108" s="252">
        <f t="shared" si="45"/>
        <v>0</v>
      </c>
      <c r="AS108" s="252">
        <f t="shared" si="46"/>
        <v>0</v>
      </c>
      <c r="AT108" s="252">
        <f t="shared" si="47"/>
        <v>0</v>
      </c>
      <c r="AU108" s="252">
        <f t="shared" si="48"/>
        <v>0</v>
      </c>
      <c r="AV108" s="252">
        <f t="shared" si="49"/>
        <v>0</v>
      </c>
      <c r="AW108" s="252">
        <f t="shared" si="50"/>
        <v>0</v>
      </c>
      <c r="AX108" s="252"/>
      <c r="AY108" s="252">
        <f t="shared" si="65"/>
        <v>0</v>
      </c>
      <c r="AZ108" s="252">
        <f t="shared" si="66"/>
        <v>0</v>
      </c>
      <c r="BA108" s="252"/>
      <c r="BB108" s="252">
        <f t="shared" si="67"/>
        <v>0</v>
      </c>
      <c r="BC108" s="252"/>
      <c r="BD108" s="252">
        <f t="shared" si="68"/>
        <v>0</v>
      </c>
      <c r="BE108" s="252"/>
      <c r="BF108" s="252"/>
      <c r="BG108" s="252">
        <f t="shared" si="69"/>
        <v>0</v>
      </c>
      <c r="BH108" s="252"/>
      <c r="BI108" s="252">
        <f t="shared" si="70"/>
        <v>0</v>
      </c>
      <c r="BJ108" s="252">
        <f t="shared" si="71"/>
        <v>0</v>
      </c>
      <c r="BK108" s="252">
        <f t="shared" si="51"/>
        <v>0</v>
      </c>
      <c r="BM108" s="252">
        <f t="shared" si="52"/>
        <v>0</v>
      </c>
      <c r="BO108" s="252">
        <f t="shared" si="53"/>
        <v>0</v>
      </c>
    </row>
    <row r="109" spans="2:67" ht="18.75">
      <c r="AC109" s="19"/>
    </row>
    <row r="110" spans="2:67"/>
    <row r="111" spans="2:67" hidden="1"/>
  </sheetData>
  <protectedRanges>
    <protectedRange sqref="C2" name="Range2"/>
    <protectedRange sqref="E8:X108" name="Range1"/>
  </protectedRanges>
  <mergeCells count="25">
    <mergeCell ref="BK7:BL7"/>
    <mergeCell ref="BM7:BN7"/>
    <mergeCell ref="BO7:BP7"/>
    <mergeCell ref="AR7:AS7"/>
    <mergeCell ref="AT7:AU7"/>
    <mergeCell ref="AV7:AW7"/>
    <mergeCell ref="BG7:BH7"/>
    <mergeCell ref="BD7:BF7"/>
    <mergeCell ref="AG7:AH7"/>
    <mergeCell ref="B3:AB3"/>
    <mergeCell ref="B4:AB4"/>
    <mergeCell ref="B5:C5"/>
    <mergeCell ref="F5:G5"/>
    <mergeCell ref="H5:J5"/>
    <mergeCell ref="O5:P5"/>
    <mergeCell ref="B7:B8"/>
    <mergeCell ref="C7:D8"/>
    <mergeCell ref="E7:X7"/>
    <mergeCell ref="Y7:AA7"/>
    <mergeCell ref="AB7:AB8"/>
    <mergeCell ref="AI7:AJ7"/>
    <mergeCell ref="AK7:AM7"/>
    <mergeCell ref="AN7:AO7"/>
    <mergeCell ref="AZ7:BA7"/>
    <mergeCell ref="BB7:BC7"/>
  </mergeCells>
  <conditionalFormatting sqref="C9:D108">
    <cfRule type="cellIs" dxfId="35" priority="4" operator="equal">
      <formula>0</formula>
    </cfRule>
    <cfRule type="cellIs" dxfId="34" priority="5" operator="equal">
      <formula>0</formula>
    </cfRule>
  </conditionalFormatting>
  <conditionalFormatting sqref="E8:X108">
    <cfRule type="cellIs" dxfId="33" priority="3" operator="lessThan">
      <formula>1</formula>
    </cfRule>
  </conditionalFormatting>
  <conditionalFormatting sqref="E9:X108">
    <cfRule type="colorScale" priority="1">
      <colorScale>
        <cfvo type="min" val="0"/>
        <cfvo type="max" val="0"/>
        <color rgb="FFFF7128"/>
        <color rgb="FFFFEF9C"/>
      </colorScale>
    </cfRule>
    <cfRule type="expression" dxfId="32" priority="2">
      <formula>"O,P,]"</formula>
    </cfRule>
  </conditionalFormatting>
  <dataValidations count="2">
    <dataValidation allowBlank="1" showInputMessage="1" showErrorMessage="1" errorTitle="==========ERROR=================" error="PLS" sqref="F8:X8"/>
    <dataValidation type="list" allowBlank="1" showInputMessage="1" showErrorMessage="1" sqref="E9:X108">
      <formula1>"P,OP,]P,OO],OOP,]]P,O]],]]],OOO,O]P"</formula1>
    </dataValidation>
  </dataValidations>
  <hyperlinks>
    <hyperlink ref="C2" location="'0'!B3" tooltip="CLICK ME" display="HOME"/>
  </hyperlinks>
  <pageMargins left="0.98425196850393704" right="0.27559055118110237" top="0.62992125984251968" bottom="0.82677165354330717" header="0.31496062992125984" footer="0.55118110236220474"/>
  <pageSetup paperSize="5" orientation="landscape" blackAndWhite="1" r:id="rId1"/>
  <headerFooter>
    <oddFooter>&amp;LPage No :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9"/>
  <dimension ref="A1:CL111"/>
  <sheetViews>
    <sheetView showGridLines="0" showRowColHeaders="0" zoomScale="85" zoomScaleNormal="85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U10" sqref="U10"/>
    </sheetView>
  </sheetViews>
  <sheetFormatPr defaultColWidth="0" defaultRowHeight="15" customHeight="1" zeroHeight="1"/>
  <cols>
    <col min="1" max="1" width="5.42578125" style="10" customWidth="1"/>
    <col min="2" max="2" width="5.140625" style="10" customWidth="1"/>
    <col min="3" max="3" width="9.140625" style="10" customWidth="1"/>
    <col min="4" max="4" width="20.28515625" style="10" customWidth="1"/>
    <col min="5" max="24" width="5.140625" style="10" customWidth="1"/>
    <col min="25" max="27" width="4.7109375" style="10" customWidth="1"/>
    <col min="28" max="28" width="6.5703125" style="10" customWidth="1"/>
    <col min="29" max="29" width="5.7109375" style="10" customWidth="1"/>
    <col min="30" max="30" width="9.42578125" style="235" hidden="1" customWidth="1"/>
    <col min="31" max="31" width="4.7109375" style="235" hidden="1" customWidth="1"/>
    <col min="32" max="62" width="4.7109375" style="251" hidden="1" customWidth="1"/>
    <col min="63" max="68" width="4.7109375" style="252" hidden="1" customWidth="1"/>
    <col min="69" max="90" width="9.140625" style="235" hidden="1" customWidth="1"/>
    <col min="91" max="16384" width="9.140625" style="10" hidden="1"/>
  </cols>
  <sheetData>
    <row r="1" spans="1:90" ht="20.100000000000001" customHeight="1">
      <c r="E1" s="214" t="s">
        <v>312</v>
      </c>
    </row>
    <row r="2" spans="1:90" ht="20.100000000000001" customHeight="1">
      <c r="A2" s="220"/>
      <c r="C2" s="232" t="s">
        <v>15</v>
      </c>
      <c r="E2" s="216" t="s">
        <v>314</v>
      </c>
    </row>
    <row r="3" spans="1:90" ht="28.5">
      <c r="B3" s="318" t="s">
        <v>209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2"/>
      <c r="AD3" s="254"/>
      <c r="AE3" s="255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</row>
    <row r="4" spans="1:90" ht="24.75" customHeight="1">
      <c r="B4" s="319" t="s">
        <v>328</v>
      </c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D4" s="256"/>
      <c r="AE4" s="257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</row>
    <row r="5" spans="1:90" ht="18.75">
      <c r="B5" s="320" t="s">
        <v>5</v>
      </c>
      <c r="C5" s="320"/>
      <c r="D5" s="48" t="str">
        <f>'1'!D8</f>
        <v>#</v>
      </c>
      <c r="E5" s="4"/>
      <c r="F5" s="321" t="s">
        <v>133</v>
      </c>
      <c r="G5" s="321"/>
      <c r="H5" s="322" t="s">
        <v>329</v>
      </c>
      <c r="I5" s="322"/>
      <c r="J5" s="322"/>
      <c r="K5" s="322"/>
      <c r="L5" s="322"/>
      <c r="M5" s="5"/>
      <c r="N5" s="5"/>
      <c r="O5" s="320" t="s">
        <v>134</v>
      </c>
      <c r="P5" s="320"/>
      <c r="Q5" s="50">
        <v>1</v>
      </c>
      <c r="R5" s="5"/>
      <c r="S5" s="5"/>
      <c r="T5" s="5"/>
      <c r="U5" s="5"/>
      <c r="V5" s="4"/>
      <c r="W5" s="6"/>
      <c r="X5" s="6"/>
      <c r="Y5" s="6"/>
      <c r="Z5" s="49" t="s">
        <v>135</v>
      </c>
      <c r="AA5" s="50">
        <f>COUNTIF(E8:X8,"*")</f>
        <v>18</v>
      </c>
      <c r="AB5" s="7"/>
      <c r="AC5" s="7"/>
      <c r="AD5" s="258"/>
      <c r="AE5" s="259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</row>
    <row r="6" spans="1:90" ht="7.5" customHeight="1">
      <c r="B6" s="8"/>
      <c r="C6" s="8"/>
      <c r="D6" s="8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8"/>
      <c r="Z6" s="8"/>
      <c r="AA6" s="8"/>
      <c r="AB6" s="8"/>
      <c r="AC6" s="8"/>
      <c r="AD6" s="260"/>
      <c r="AE6" s="260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</row>
    <row r="7" spans="1:90" ht="57.75" customHeight="1">
      <c r="B7" s="313" t="s">
        <v>16</v>
      </c>
      <c r="C7" s="323" t="s">
        <v>211</v>
      </c>
      <c r="D7" s="323"/>
      <c r="E7" s="324" t="s">
        <v>137</v>
      </c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5" t="s">
        <v>138</v>
      </c>
      <c r="Z7" s="325"/>
      <c r="AA7" s="325"/>
      <c r="AB7" s="326" t="s">
        <v>210</v>
      </c>
      <c r="AC7" s="9"/>
      <c r="AD7" s="261"/>
      <c r="AF7" s="252" t="s">
        <v>139</v>
      </c>
      <c r="AG7" s="316" t="s">
        <v>140</v>
      </c>
      <c r="AH7" s="316"/>
      <c r="AI7" s="316" t="s">
        <v>141</v>
      </c>
      <c r="AJ7" s="316"/>
      <c r="AK7" s="316" t="s">
        <v>142</v>
      </c>
      <c r="AL7" s="316"/>
      <c r="AM7" s="316"/>
      <c r="AN7" s="316" t="s">
        <v>143</v>
      </c>
      <c r="AO7" s="316"/>
      <c r="AP7" s="252" t="s">
        <v>144</v>
      </c>
      <c r="AQ7" s="252" t="s">
        <v>145</v>
      </c>
      <c r="AR7" s="316" t="s">
        <v>320</v>
      </c>
      <c r="AS7" s="316"/>
      <c r="AT7" s="316" t="s">
        <v>321</v>
      </c>
      <c r="AU7" s="316"/>
      <c r="AV7" s="316" t="s">
        <v>322</v>
      </c>
      <c r="AW7" s="316"/>
      <c r="AX7" s="252"/>
      <c r="AY7" s="252" t="s">
        <v>139</v>
      </c>
      <c r="AZ7" s="316" t="s">
        <v>140</v>
      </c>
      <c r="BA7" s="316"/>
      <c r="BB7" s="316" t="s">
        <v>141</v>
      </c>
      <c r="BC7" s="316"/>
      <c r="BD7" s="316" t="s">
        <v>142</v>
      </c>
      <c r="BE7" s="316"/>
      <c r="BF7" s="316"/>
      <c r="BG7" s="316" t="s">
        <v>143</v>
      </c>
      <c r="BH7" s="316"/>
      <c r="BI7" s="252" t="s">
        <v>144</v>
      </c>
      <c r="BJ7" s="252" t="s">
        <v>145</v>
      </c>
      <c r="BK7" s="316" t="s">
        <v>320</v>
      </c>
      <c r="BL7" s="316"/>
      <c r="BM7" s="316" t="s">
        <v>321</v>
      </c>
      <c r="BN7" s="316"/>
      <c r="BO7" s="316" t="s">
        <v>322</v>
      </c>
      <c r="BP7" s="316"/>
    </row>
    <row r="8" spans="1:90" ht="24" customHeight="1">
      <c r="B8" s="313"/>
      <c r="C8" s="323"/>
      <c r="D8" s="323"/>
      <c r="E8" s="18" t="s">
        <v>30</v>
      </c>
      <c r="F8" s="18" t="s">
        <v>33</v>
      </c>
      <c r="G8" s="18" t="s">
        <v>34</v>
      </c>
      <c r="H8" s="18" t="s">
        <v>35</v>
      </c>
      <c r="I8" s="18" t="s">
        <v>36</v>
      </c>
      <c r="J8" s="18" t="s">
        <v>37</v>
      </c>
      <c r="K8" s="18" t="s">
        <v>38</v>
      </c>
      <c r="L8" s="18" t="s">
        <v>39</v>
      </c>
      <c r="M8" s="18" t="s">
        <v>40</v>
      </c>
      <c r="N8" s="18" t="s">
        <v>31</v>
      </c>
      <c r="O8" s="18" t="s">
        <v>41</v>
      </c>
      <c r="P8" s="18" t="s">
        <v>42</v>
      </c>
      <c r="Q8" s="18" t="s">
        <v>43</v>
      </c>
      <c r="R8" s="18" t="s">
        <v>44</v>
      </c>
      <c r="S8" s="18" t="s">
        <v>45</v>
      </c>
      <c r="T8" s="18" t="s">
        <v>46</v>
      </c>
      <c r="U8" s="18" t="s">
        <v>47</v>
      </c>
      <c r="V8" s="18" t="s">
        <v>48</v>
      </c>
      <c r="W8" s="18"/>
      <c r="X8" s="18"/>
      <c r="Y8" s="16" t="s">
        <v>139</v>
      </c>
      <c r="Z8" s="17" t="s">
        <v>148</v>
      </c>
      <c r="AA8" s="16" t="s">
        <v>146</v>
      </c>
      <c r="AB8" s="326"/>
      <c r="AC8" s="9"/>
      <c r="AD8" s="261"/>
      <c r="AF8" s="252" t="s">
        <v>139</v>
      </c>
      <c r="AG8" s="252" t="s">
        <v>146</v>
      </c>
      <c r="AH8" s="252" t="s">
        <v>139</v>
      </c>
      <c r="AI8" s="252" t="s">
        <v>147</v>
      </c>
      <c r="AJ8" s="252" t="s">
        <v>139</v>
      </c>
      <c r="AK8" s="252" t="s">
        <v>146</v>
      </c>
      <c r="AL8" s="252" t="s">
        <v>147</v>
      </c>
      <c r="AM8" s="252" t="s">
        <v>139</v>
      </c>
      <c r="AN8" s="252" t="s">
        <v>146</v>
      </c>
      <c r="AO8" s="252" t="s">
        <v>147</v>
      </c>
      <c r="AP8" s="252" t="s">
        <v>146</v>
      </c>
      <c r="AQ8" s="252" t="s">
        <v>147</v>
      </c>
      <c r="AR8" s="252" t="s">
        <v>146</v>
      </c>
      <c r="AS8" s="252" t="s">
        <v>139</v>
      </c>
      <c r="AT8" s="252" t="s">
        <v>147</v>
      </c>
      <c r="AU8" s="252" t="s">
        <v>139</v>
      </c>
      <c r="AV8" s="252" t="s">
        <v>146</v>
      </c>
      <c r="AW8" s="252" t="s">
        <v>147</v>
      </c>
      <c r="AX8" s="252"/>
      <c r="AY8" s="252" t="s">
        <v>139</v>
      </c>
      <c r="AZ8" s="252" t="s">
        <v>146</v>
      </c>
      <c r="BA8" s="252" t="s">
        <v>139</v>
      </c>
      <c r="BB8" s="252" t="s">
        <v>147</v>
      </c>
      <c r="BC8" s="252" t="s">
        <v>139</v>
      </c>
      <c r="BD8" s="252" t="s">
        <v>146</v>
      </c>
      <c r="BE8" s="252" t="s">
        <v>147</v>
      </c>
      <c r="BF8" s="252" t="s">
        <v>139</v>
      </c>
      <c r="BG8" s="252" t="s">
        <v>146</v>
      </c>
      <c r="BH8" s="252" t="s">
        <v>147</v>
      </c>
      <c r="BI8" s="252" t="s">
        <v>146</v>
      </c>
      <c r="BJ8" s="252" t="s">
        <v>147</v>
      </c>
      <c r="BK8" s="252" t="s">
        <v>146</v>
      </c>
      <c r="BL8" s="252" t="s">
        <v>139</v>
      </c>
      <c r="BM8" s="252" t="s">
        <v>147</v>
      </c>
      <c r="BN8" s="252" t="s">
        <v>139</v>
      </c>
      <c r="BO8" s="252" t="s">
        <v>146</v>
      </c>
      <c r="BP8" s="252" t="s">
        <v>147</v>
      </c>
    </row>
    <row r="9" spans="1:90" s="15" customFormat="1" ht="20.100000000000001" customHeight="1">
      <c r="B9" s="11">
        <v>1</v>
      </c>
      <c r="C9" s="52" t="str">
        <f>CONCATENATE('2'!C4,'2'!Q4,'2'!D4,'2'!Q4,'2'!E4)</f>
        <v>રાઠોડ જય શંકરભાઇ</v>
      </c>
      <c r="D9" s="51"/>
      <c r="E9" s="20" t="s">
        <v>139</v>
      </c>
      <c r="F9" s="20" t="s">
        <v>139</v>
      </c>
      <c r="G9" s="20" t="s">
        <v>139</v>
      </c>
      <c r="H9" s="20" t="s">
        <v>139</v>
      </c>
      <c r="I9" s="20" t="s">
        <v>139</v>
      </c>
      <c r="J9" s="20" t="s">
        <v>139</v>
      </c>
      <c r="K9" s="20" t="s">
        <v>139</v>
      </c>
      <c r="L9" s="20" t="s">
        <v>139</v>
      </c>
      <c r="M9" s="20" t="s">
        <v>139</v>
      </c>
      <c r="N9" s="20" t="s">
        <v>139</v>
      </c>
      <c r="O9" s="20" t="s">
        <v>139</v>
      </c>
      <c r="P9" s="20" t="s">
        <v>139</v>
      </c>
      <c r="Q9" s="20" t="s">
        <v>139</v>
      </c>
      <c r="R9" s="20" t="s">
        <v>139</v>
      </c>
      <c r="S9" s="20" t="s">
        <v>139</v>
      </c>
      <c r="T9" s="20" t="s">
        <v>139</v>
      </c>
      <c r="U9" s="20" t="s">
        <v>139</v>
      </c>
      <c r="V9" s="20" t="s">
        <v>139</v>
      </c>
      <c r="W9" s="20"/>
      <c r="X9" s="20"/>
      <c r="Y9" s="12">
        <f t="shared" ref="Y9:Y40" si="0">AF9+AH9+AJ9+AM9+AS9+AU9</f>
        <v>18</v>
      </c>
      <c r="Z9" s="12">
        <f t="shared" ref="Z9:Z40" si="1">AI9+AL9+AO9+AQ9+AT9+AW9</f>
        <v>0</v>
      </c>
      <c r="AA9" s="12">
        <f t="shared" ref="AA9:AA40" si="2">AG9+AK9+AN9+AP9+AR9+AV9</f>
        <v>0</v>
      </c>
      <c r="AB9" s="13">
        <f>ROUNDUP(((40/AA5)*Y9),0)</f>
        <v>40</v>
      </c>
      <c r="AC9" s="14"/>
      <c r="AD9" s="262"/>
      <c r="AE9" s="263"/>
      <c r="AF9" s="252">
        <f>(AY9*1)</f>
        <v>18</v>
      </c>
      <c r="AG9" s="252">
        <f>AZ9*1</f>
        <v>0</v>
      </c>
      <c r="AH9" s="252">
        <f>AZ9*1</f>
        <v>0</v>
      </c>
      <c r="AI9" s="252">
        <f>BB9*1</f>
        <v>0</v>
      </c>
      <c r="AJ9" s="252">
        <f>BB9*1</f>
        <v>0</v>
      </c>
      <c r="AK9" s="252">
        <f>BD9*1</f>
        <v>0</v>
      </c>
      <c r="AL9" s="252">
        <f>BD9*1</f>
        <v>0</v>
      </c>
      <c r="AM9" s="252">
        <f>BD9*1</f>
        <v>0</v>
      </c>
      <c r="AN9" s="252">
        <f>BG9*1</f>
        <v>0</v>
      </c>
      <c r="AO9" s="252">
        <f>BG9*2</f>
        <v>0</v>
      </c>
      <c r="AP9" s="252">
        <f>BI9*3</f>
        <v>0</v>
      </c>
      <c r="AQ9" s="252">
        <f>BJ9*3</f>
        <v>0</v>
      </c>
      <c r="AR9" s="252">
        <f t="shared" ref="AR9:AR40" si="3">BK9*2</f>
        <v>0</v>
      </c>
      <c r="AS9" s="252">
        <f t="shared" ref="AS9:AS40" si="4">BK9*1</f>
        <v>0</v>
      </c>
      <c r="AT9" s="252">
        <f t="shared" ref="AT9:AT40" si="5">BM9*2</f>
        <v>0</v>
      </c>
      <c r="AU9" s="252">
        <f t="shared" ref="AU9:AU40" si="6">BM9*1</f>
        <v>0</v>
      </c>
      <c r="AV9" s="252">
        <f t="shared" ref="AV9:AV40" si="7">BO9*2</f>
        <v>0</v>
      </c>
      <c r="AW9" s="252">
        <f t="shared" ref="AW9:AW40" si="8">BO9*1</f>
        <v>0</v>
      </c>
      <c r="AX9" s="252"/>
      <c r="AY9" s="252">
        <f>COUNTIF(E9:X9,"P")</f>
        <v>18</v>
      </c>
      <c r="AZ9" s="252">
        <f>COUNTIF(E9:X9,"OP")</f>
        <v>0</v>
      </c>
      <c r="BA9" s="252"/>
      <c r="BB9" s="252">
        <f>COUNTIF(E9:X9,"]P")</f>
        <v>0</v>
      </c>
      <c r="BC9" s="252"/>
      <c r="BD9" s="252">
        <f>COUNTIF(E9:X9,"O]P")</f>
        <v>0</v>
      </c>
      <c r="BE9" s="252"/>
      <c r="BF9" s="252"/>
      <c r="BG9" s="252">
        <f>COUNTIF(E9:X9,"O]]")</f>
        <v>0</v>
      </c>
      <c r="BH9" s="252"/>
      <c r="BI9" s="252">
        <f>COUNTIF(E9:X9,"OOO")</f>
        <v>0</v>
      </c>
      <c r="BJ9" s="252">
        <f>COUNTIF(E9:X9,"]]]")</f>
        <v>0</v>
      </c>
      <c r="BK9" s="252">
        <f t="shared" ref="BK9:BK40" si="9">COUNTIF(E9:X9,"OOP")</f>
        <v>0</v>
      </c>
      <c r="BL9" s="252"/>
      <c r="BM9" s="252">
        <f t="shared" ref="BM9:BM40" si="10">COUNTIF(E9:X9,"]]P")</f>
        <v>0</v>
      </c>
      <c r="BN9" s="252"/>
      <c r="BO9" s="252">
        <f t="shared" ref="BO9:BO40" si="11">COUNTIF(E9:X9,"OO]")</f>
        <v>0</v>
      </c>
      <c r="BP9" s="252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/>
      <c r="CE9" s="263"/>
      <c r="CF9" s="263"/>
      <c r="CG9" s="263"/>
      <c r="CH9" s="263"/>
      <c r="CI9" s="263"/>
      <c r="CJ9" s="263"/>
      <c r="CK9" s="263"/>
      <c r="CL9" s="263"/>
    </row>
    <row r="10" spans="1:90" ht="20.100000000000001" customHeight="1">
      <c r="B10" s="11">
        <v>2</v>
      </c>
      <c r="C10" s="52" t="str">
        <f>CONCATENATE('2'!C5,'2'!Q5,'2'!D5,'2'!Q5,'2'!E5)</f>
        <v>રાઠોડ મનિષ રમેશભાઇ</v>
      </c>
      <c r="D10" s="51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12">
        <f t="shared" si="0"/>
        <v>0</v>
      </c>
      <c r="Z10" s="12">
        <f t="shared" si="1"/>
        <v>0</v>
      </c>
      <c r="AA10" s="12">
        <f t="shared" si="2"/>
        <v>0</v>
      </c>
      <c r="AB10" s="13">
        <f>ROUNDUP(((40/AA5)*Y10),0)</f>
        <v>0</v>
      </c>
      <c r="AC10" s="14"/>
      <c r="AD10" s="262"/>
      <c r="AE10" s="263"/>
      <c r="AF10" s="252">
        <f t="shared" ref="AF10:AF73" si="12">(AY10*1)</f>
        <v>0</v>
      </c>
      <c r="AG10" s="252">
        <f t="shared" ref="AG10:AG73" si="13">AZ10*1</f>
        <v>0</v>
      </c>
      <c r="AH10" s="252">
        <f t="shared" ref="AH10:AH73" si="14">AZ10*1</f>
        <v>0</v>
      </c>
      <c r="AI10" s="252">
        <f t="shared" ref="AI10:AI73" si="15">BB10*1</f>
        <v>0</v>
      </c>
      <c r="AJ10" s="252">
        <f t="shared" ref="AJ10:AJ73" si="16">BB10*1</f>
        <v>0</v>
      </c>
      <c r="AK10" s="252">
        <f t="shared" ref="AK10:AK73" si="17">BD10*1</f>
        <v>0</v>
      </c>
      <c r="AL10" s="252">
        <f t="shared" ref="AL10:AL73" si="18">BD10*1</f>
        <v>0</v>
      </c>
      <c r="AM10" s="252">
        <f t="shared" ref="AM10:AM73" si="19">BD10*1</f>
        <v>0</v>
      </c>
      <c r="AN10" s="252">
        <f t="shared" ref="AN10:AN73" si="20">BG10*1</f>
        <v>0</v>
      </c>
      <c r="AO10" s="252">
        <f t="shared" ref="AO10:AO73" si="21">BG10*2</f>
        <v>0</v>
      </c>
      <c r="AP10" s="252">
        <f t="shared" ref="AP10:AQ73" si="22">BI10*3</f>
        <v>0</v>
      </c>
      <c r="AQ10" s="252">
        <f t="shared" si="22"/>
        <v>0</v>
      </c>
      <c r="AR10" s="252">
        <f t="shared" si="3"/>
        <v>0</v>
      </c>
      <c r="AS10" s="252">
        <f t="shared" si="4"/>
        <v>0</v>
      </c>
      <c r="AT10" s="252">
        <f t="shared" si="5"/>
        <v>0</v>
      </c>
      <c r="AU10" s="252">
        <f t="shared" si="6"/>
        <v>0</v>
      </c>
      <c r="AV10" s="252">
        <f t="shared" si="7"/>
        <v>0</v>
      </c>
      <c r="AW10" s="252">
        <f t="shared" si="8"/>
        <v>0</v>
      </c>
      <c r="AX10" s="252"/>
      <c r="AY10" s="252">
        <f t="shared" ref="AY10:AY73" si="23">COUNTIF(E10:X10,"P")</f>
        <v>0</v>
      </c>
      <c r="AZ10" s="252">
        <f t="shared" ref="AZ10:AZ73" si="24">COUNTIF(E10:X10,"OP")</f>
        <v>0</v>
      </c>
      <c r="BA10" s="252"/>
      <c r="BB10" s="252">
        <f t="shared" ref="BB10:BB73" si="25">COUNTIF(E10:X10,"]P")</f>
        <v>0</v>
      </c>
      <c r="BC10" s="252"/>
      <c r="BD10" s="252">
        <f t="shared" ref="BD10:BD73" si="26">COUNTIF(E10:X10,"O]P")</f>
        <v>0</v>
      </c>
      <c r="BE10" s="252"/>
      <c r="BF10" s="252"/>
      <c r="BG10" s="252">
        <f t="shared" ref="BG10:BG73" si="27">COUNTIF(E10:X10,"O]]")</f>
        <v>0</v>
      </c>
      <c r="BH10" s="252"/>
      <c r="BI10" s="252">
        <f t="shared" ref="BI10:BI73" si="28">COUNTIF(E10:X10,"OOO")</f>
        <v>0</v>
      </c>
      <c r="BJ10" s="252">
        <f t="shared" ref="BJ10:BJ73" si="29">COUNTIF(E10:X10,"]]]")</f>
        <v>0</v>
      </c>
      <c r="BK10" s="252">
        <f t="shared" si="9"/>
        <v>0</v>
      </c>
      <c r="BM10" s="252">
        <f t="shared" si="10"/>
        <v>0</v>
      </c>
      <c r="BO10" s="252">
        <f t="shared" si="11"/>
        <v>0</v>
      </c>
    </row>
    <row r="11" spans="1:90" ht="20.100000000000001" customHeight="1">
      <c r="B11" s="11">
        <v>3</v>
      </c>
      <c r="C11" s="52" t="str">
        <f>CONCATENATE('2'!C6,'2'!Q6,'2'!D6,'2'!Q6,'2'!E6)</f>
        <v>વાઘેલા દિવ્યા સંજયભાઇ</v>
      </c>
      <c r="D11" s="51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2">
        <f t="shared" si="0"/>
        <v>0</v>
      </c>
      <c r="Z11" s="12">
        <f t="shared" si="1"/>
        <v>0</v>
      </c>
      <c r="AA11" s="12">
        <f t="shared" si="2"/>
        <v>0</v>
      </c>
      <c r="AB11" s="13">
        <f>ROUNDUP(((40/AA5)*Y11),0)</f>
        <v>0</v>
      </c>
      <c r="AC11" s="14"/>
      <c r="AD11" s="262"/>
      <c r="AE11" s="263"/>
      <c r="AF11" s="252">
        <f t="shared" si="12"/>
        <v>0</v>
      </c>
      <c r="AG11" s="252">
        <f t="shared" si="13"/>
        <v>0</v>
      </c>
      <c r="AH11" s="252">
        <f t="shared" si="14"/>
        <v>0</v>
      </c>
      <c r="AI11" s="252">
        <f t="shared" si="15"/>
        <v>0</v>
      </c>
      <c r="AJ11" s="252">
        <f t="shared" si="16"/>
        <v>0</v>
      </c>
      <c r="AK11" s="252">
        <f t="shared" si="17"/>
        <v>0</v>
      </c>
      <c r="AL11" s="252">
        <f t="shared" si="18"/>
        <v>0</v>
      </c>
      <c r="AM11" s="252">
        <f t="shared" si="19"/>
        <v>0</v>
      </c>
      <c r="AN11" s="252">
        <f t="shared" si="20"/>
        <v>0</v>
      </c>
      <c r="AO11" s="252">
        <f t="shared" si="21"/>
        <v>0</v>
      </c>
      <c r="AP11" s="252">
        <f t="shared" si="22"/>
        <v>0</v>
      </c>
      <c r="AQ11" s="252">
        <f t="shared" si="22"/>
        <v>0</v>
      </c>
      <c r="AR11" s="252">
        <f t="shared" si="3"/>
        <v>0</v>
      </c>
      <c r="AS11" s="252">
        <f t="shared" si="4"/>
        <v>0</v>
      </c>
      <c r="AT11" s="252">
        <f t="shared" si="5"/>
        <v>0</v>
      </c>
      <c r="AU11" s="252">
        <f t="shared" si="6"/>
        <v>0</v>
      </c>
      <c r="AV11" s="252">
        <f t="shared" si="7"/>
        <v>0</v>
      </c>
      <c r="AW11" s="252">
        <f t="shared" si="8"/>
        <v>0</v>
      </c>
      <c r="AX11" s="252"/>
      <c r="AY11" s="252">
        <f t="shared" si="23"/>
        <v>0</v>
      </c>
      <c r="AZ11" s="252">
        <f t="shared" si="24"/>
        <v>0</v>
      </c>
      <c r="BA11" s="252"/>
      <c r="BB11" s="252">
        <f t="shared" si="25"/>
        <v>0</v>
      </c>
      <c r="BC11" s="252"/>
      <c r="BD11" s="252">
        <f t="shared" si="26"/>
        <v>0</v>
      </c>
      <c r="BE11" s="252"/>
      <c r="BF11" s="252"/>
      <c r="BG11" s="252">
        <f t="shared" si="27"/>
        <v>0</v>
      </c>
      <c r="BH11" s="252"/>
      <c r="BI11" s="252">
        <f t="shared" si="28"/>
        <v>0</v>
      </c>
      <c r="BJ11" s="252">
        <f t="shared" si="29"/>
        <v>0</v>
      </c>
      <c r="BK11" s="252">
        <f t="shared" si="9"/>
        <v>0</v>
      </c>
      <c r="BM11" s="252">
        <f t="shared" si="10"/>
        <v>0</v>
      </c>
      <c r="BO11" s="252">
        <f t="shared" si="11"/>
        <v>0</v>
      </c>
    </row>
    <row r="12" spans="1:90" ht="20.100000000000001" customHeight="1">
      <c r="B12" s="11">
        <v>4</v>
      </c>
      <c r="C12" s="52" t="str">
        <f>CONCATENATE('2'!C7,'2'!Q7,'2'!D7,'2'!Q7,'2'!E7)</f>
        <v>રાઠોડ શિયા ચેતનભાઇ</v>
      </c>
      <c r="D12" s="51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12">
        <f t="shared" si="0"/>
        <v>0</v>
      </c>
      <c r="Z12" s="12">
        <f t="shared" si="1"/>
        <v>0</v>
      </c>
      <c r="AA12" s="12">
        <f t="shared" si="2"/>
        <v>0</v>
      </c>
      <c r="AB12" s="13">
        <f>ROUNDUP(((40/AA5)*Y12),0)</f>
        <v>0</v>
      </c>
      <c r="AC12" s="14"/>
      <c r="AD12" s="262"/>
      <c r="AE12" s="263"/>
      <c r="AF12" s="252">
        <f t="shared" si="12"/>
        <v>0</v>
      </c>
      <c r="AG12" s="252">
        <f t="shared" si="13"/>
        <v>0</v>
      </c>
      <c r="AH12" s="252">
        <f t="shared" si="14"/>
        <v>0</v>
      </c>
      <c r="AI12" s="252">
        <f t="shared" si="15"/>
        <v>0</v>
      </c>
      <c r="AJ12" s="252">
        <f t="shared" si="16"/>
        <v>0</v>
      </c>
      <c r="AK12" s="252">
        <f t="shared" si="17"/>
        <v>0</v>
      </c>
      <c r="AL12" s="252">
        <f t="shared" si="18"/>
        <v>0</v>
      </c>
      <c r="AM12" s="252">
        <f t="shared" si="19"/>
        <v>0</v>
      </c>
      <c r="AN12" s="252">
        <f t="shared" si="20"/>
        <v>0</v>
      </c>
      <c r="AO12" s="252">
        <f t="shared" si="21"/>
        <v>0</v>
      </c>
      <c r="AP12" s="252">
        <f t="shared" si="22"/>
        <v>0</v>
      </c>
      <c r="AQ12" s="252">
        <f t="shared" si="22"/>
        <v>0</v>
      </c>
      <c r="AR12" s="252">
        <f t="shared" si="3"/>
        <v>0</v>
      </c>
      <c r="AS12" s="252">
        <f t="shared" si="4"/>
        <v>0</v>
      </c>
      <c r="AT12" s="252">
        <f t="shared" si="5"/>
        <v>0</v>
      </c>
      <c r="AU12" s="252">
        <f t="shared" si="6"/>
        <v>0</v>
      </c>
      <c r="AV12" s="252">
        <f t="shared" si="7"/>
        <v>0</v>
      </c>
      <c r="AW12" s="252">
        <f t="shared" si="8"/>
        <v>0</v>
      </c>
      <c r="AX12" s="252"/>
      <c r="AY12" s="252">
        <f t="shared" si="23"/>
        <v>0</v>
      </c>
      <c r="AZ12" s="252">
        <f t="shared" si="24"/>
        <v>0</v>
      </c>
      <c r="BA12" s="252"/>
      <c r="BB12" s="252">
        <f t="shared" si="25"/>
        <v>0</v>
      </c>
      <c r="BC12" s="252"/>
      <c r="BD12" s="252">
        <f t="shared" si="26"/>
        <v>0</v>
      </c>
      <c r="BE12" s="252"/>
      <c r="BF12" s="252"/>
      <c r="BG12" s="252">
        <f t="shared" si="27"/>
        <v>0</v>
      </c>
      <c r="BH12" s="252"/>
      <c r="BI12" s="252">
        <f t="shared" si="28"/>
        <v>0</v>
      </c>
      <c r="BJ12" s="252">
        <f t="shared" si="29"/>
        <v>0</v>
      </c>
      <c r="BK12" s="252">
        <f t="shared" si="9"/>
        <v>0</v>
      </c>
      <c r="BM12" s="252">
        <f t="shared" si="10"/>
        <v>0</v>
      </c>
      <c r="BO12" s="252">
        <f t="shared" si="11"/>
        <v>0</v>
      </c>
    </row>
    <row r="13" spans="1:90" ht="20.100000000000001" customHeight="1">
      <c r="B13" s="11">
        <v>5</v>
      </c>
      <c r="C13" s="52" t="str">
        <f>CONCATENATE('2'!C8,'2'!Q8,'2'!D8,'2'!Q8,'2'!E8)</f>
        <v xml:space="preserve">  </v>
      </c>
      <c r="D13" s="51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2">
        <f t="shared" si="0"/>
        <v>0</v>
      </c>
      <c r="Z13" s="12">
        <f t="shared" si="1"/>
        <v>0</v>
      </c>
      <c r="AA13" s="12">
        <f t="shared" si="2"/>
        <v>0</v>
      </c>
      <c r="AB13" s="13">
        <f>ROUNDUP(((40/AA5)*Y13),0)</f>
        <v>0</v>
      </c>
      <c r="AC13" s="14"/>
      <c r="AD13" s="262"/>
      <c r="AE13" s="263"/>
      <c r="AF13" s="252">
        <f t="shared" si="12"/>
        <v>0</v>
      </c>
      <c r="AG13" s="252">
        <f t="shared" si="13"/>
        <v>0</v>
      </c>
      <c r="AH13" s="252">
        <f t="shared" si="14"/>
        <v>0</v>
      </c>
      <c r="AI13" s="252">
        <f t="shared" si="15"/>
        <v>0</v>
      </c>
      <c r="AJ13" s="252">
        <f t="shared" si="16"/>
        <v>0</v>
      </c>
      <c r="AK13" s="252">
        <f t="shared" si="17"/>
        <v>0</v>
      </c>
      <c r="AL13" s="252">
        <f t="shared" si="18"/>
        <v>0</v>
      </c>
      <c r="AM13" s="252">
        <f t="shared" si="19"/>
        <v>0</v>
      </c>
      <c r="AN13" s="252">
        <f t="shared" si="20"/>
        <v>0</v>
      </c>
      <c r="AO13" s="252">
        <f t="shared" si="21"/>
        <v>0</v>
      </c>
      <c r="AP13" s="252">
        <f t="shared" si="22"/>
        <v>0</v>
      </c>
      <c r="AQ13" s="252">
        <f t="shared" si="22"/>
        <v>0</v>
      </c>
      <c r="AR13" s="252">
        <f t="shared" si="3"/>
        <v>0</v>
      </c>
      <c r="AS13" s="252">
        <f t="shared" si="4"/>
        <v>0</v>
      </c>
      <c r="AT13" s="252">
        <f t="shared" si="5"/>
        <v>0</v>
      </c>
      <c r="AU13" s="252">
        <f t="shared" si="6"/>
        <v>0</v>
      </c>
      <c r="AV13" s="252">
        <f t="shared" si="7"/>
        <v>0</v>
      </c>
      <c r="AW13" s="252">
        <f t="shared" si="8"/>
        <v>0</v>
      </c>
      <c r="AX13" s="252"/>
      <c r="AY13" s="252">
        <f t="shared" si="23"/>
        <v>0</v>
      </c>
      <c r="AZ13" s="252">
        <f t="shared" si="24"/>
        <v>0</v>
      </c>
      <c r="BA13" s="252"/>
      <c r="BB13" s="252">
        <f t="shared" si="25"/>
        <v>0</v>
      </c>
      <c r="BC13" s="252"/>
      <c r="BD13" s="252">
        <f t="shared" si="26"/>
        <v>0</v>
      </c>
      <c r="BE13" s="252"/>
      <c r="BF13" s="252"/>
      <c r="BG13" s="252">
        <f t="shared" si="27"/>
        <v>0</v>
      </c>
      <c r="BH13" s="252"/>
      <c r="BI13" s="252">
        <f t="shared" si="28"/>
        <v>0</v>
      </c>
      <c r="BJ13" s="252">
        <f t="shared" si="29"/>
        <v>0</v>
      </c>
      <c r="BK13" s="252">
        <f t="shared" si="9"/>
        <v>0</v>
      </c>
      <c r="BM13" s="252">
        <f t="shared" si="10"/>
        <v>0</v>
      </c>
      <c r="BO13" s="252">
        <f t="shared" si="11"/>
        <v>0</v>
      </c>
    </row>
    <row r="14" spans="1:90" ht="20.100000000000001" customHeight="1">
      <c r="B14" s="11">
        <v>6</v>
      </c>
      <c r="C14" s="52" t="str">
        <f>CONCATENATE('2'!C9,'2'!Q9,'2'!D9,'2'!Q9,'2'!E9)</f>
        <v xml:space="preserve">  </v>
      </c>
      <c r="D14" s="51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12">
        <f t="shared" si="0"/>
        <v>0</v>
      </c>
      <c r="Z14" s="12">
        <f t="shared" si="1"/>
        <v>0</v>
      </c>
      <c r="AA14" s="12">
        <f t="shared" si="2"/>
        <v>0</v>
      </c>
      <c r="AB14" s="13">
        <f>ROUNDUP(((40/AA5)*Y14),0)</f>
        <v>0</v>
      </c>
      <c r="AC14" s="14"/>
      <c r="AD14" s="262"/>
      <c r="AE14" s="263"/>
      <c r="AF14" s="252">
        <f t="shared" si="12"/>
        <v>0</v>
      </c>
      <c r="AG14" s="252">
        <f t="shared" si="13"/>
        <v>0</v>
      </c>
      <c r="AH14" s="252">
        <f t="shared" si="14"/>
        <v>0</v>
      </c>
      <c r="AI14" s="252">
        <f t="shared" si="15"/>
        <v>0</v>
      </c>
      <c r="AJ14" s="252">
        <f t="shared" si="16"/>
        <v>0</v>
      </c>
      <c r="AK14" s="252">
        <f t="shared" si="17"/>
        <v>0</v>
      </c>
      <c r="AL14" s="252">
        <f t="shared" si="18"/>
        <v>0</v>
      </c>
      <c r="AM14" s="252">
        <f t="shared" si="19"/>
        <v>0</v>
      </c>
      <c r="AN14" s="252">
        <f t="shared" si="20"/>
        <v>0</v>
      </c>
      <c r="AO14" s="252">
        <f t="shared" si="21"/>
        <v>0</v>
      </c>
      <c r="AP14" s="252">
        <f t="shared" si="22"/>
        <v>0</v>
      </c>
      <c r="AQ14" s="252">
        <f t="shared" si="22"/>
        <v>0</v>
      </c>
      <c r="AR14" s="252">
        <f t="shared" si="3"/>
        <v>0</v>
      </c>
      <c r="AS14" s="252">
        <f t="shared" si="4"/>
        <v>0</v>
      </c>
      <c r="AT14" s="252">
        <f t="shared" si="5"/>
        <v>0</v>
      </c>
      <c r="AU14" s="252">
        <f t="shared" si="6"/>
        <v>0</v>
      </c>
      <c r="AV14" s="252">
        <f t="shared" si="7"/>
        <v>0</v>
      </c>
      <c r="AW14" s="252">
        <f t="shared" si="8"/>
        <v>0</v>
      </c>
      <c r="AX14" s="252"/>
      <c r="AY14" s="252">
        <f t="shared" si="23"/>
        <v>0</v>
      </c>
      <c r="AZ14" s="252">
        <f t="shared" si="24"/>
        <v>0</v>
      </c>
      <c r="BA14" s="252"/>
      <c r="BB14" s="252">
        <f t="shared" si="25"/>
        <v>0</v>
      </c>
      <c r="BC14" s="252"/>
      <c r="BD14" s="252">
        <f t="shared" si="26"/>
        <v>0</v>
      </c>
      <c r="BE14" s="252"/>
      <c r="BF14" s="252"/>
      <c r="BG14" s="252">
        <f t="shared" si="27"/>
        <v>0</v>
      </c>
      <c r="BH14" s="252"/>
      <c r="BI14" s="252">
        <f t="shared" si="28"/>
        <v>0</v>
      </c>
      <c r="BJ14" s="252">
        <f t="shared" si="29"/>
        <v>0</v>
      </c>
      <c r="BK14" s="252">
        <f t="shared" si="9"/>
        <v>0</v>
      </c>
      <c r="BM14" s="252">
        <f t="shared" si="10"/>
        <v>0</v>
      </c>
      <c r="BO14" s="252">
        <f t="shared" si="11"/>
        <v>0</v>
      </c>
    </row>
    <row r="15" spans="1:90" ht="20.100000000000001" customHeight="1">
      <c r="B15" s="11">
        <v>7</v>
      </c>
      <c r="C15" s="52" t="str">
        <f>CONCATENATE('2'!C10,'2'!Q10,'2'!D10,'2'!Q10,'2'!E10)</f>
        <v xml:space="preserve">  </v>
      </c>
      <c r="D15" s="51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12">
        <f t="shared" si="0"/>
        <v>0</v>
      </c>
      <c r="Z15" s="12">
        <f t="shared" si="1"/>
        <v>0</v>
      </c>
      <c r="AA15" s="12">
        <f t="shared" si="2"/>
        <v>0</v>
      </c>
      <c r="AB15" s="13">
        <f>ROUNDUP(((40/AA5)*Y15),0)</f>
        <v>0</v>
      </c>
      <c r="AC15" s="14"/>
      <c r="AD15" s="262"/>
      <c r="AE15" s="263"/>
      <c r="AF15" s="252">
        <f t="shared" si="12"/>
        <v>0</v>
      </c>
      <c r="AG15" s="252">
        <f t="shared" si="13"/>
        <v>0</v>
      </c>
      <c r="AH15" s="252">
        <f t="shared" si="14"/>
        <v>0</v>
      </c>
      <c r="AI15" s="252">
        <f t="shared" si="15"/>
        <v>0</v>
      </c>
      <c r="AJ15" s="252">
        <f t="shared" si="16"/>
        <v>0</v>
      </c>
      <c r="AK15" s="252">
        <f t="shared" si="17"/>
        <v>0</v>
      </c>
      <c r="AL15" s="252">
        <f t="shared" si="18"/>
        <v>0</v>
      </c>
      <c r="AM15" s="252">
        <f t="shared" si="19"/>
        <v>0</v>
      </c>
      <c r="AN15" s="252">
        <f t="shared" si="20"/>
        <v>0</v>
      </c>
      <c r="AO15" s="252">
        <f t="shared" si="21"/>
        <v>0</v>
      </c>
      <c r="AP15" s="252">
        <f t="shared" si="22"/>
        <v>0</v>
      </c>
      <c r="AQ15" s="252">
        <f t="shared" si="22"/>
        <v>0</v>
      </c>
      <c r="AR15" s="252">
        <f t="shared" si="3"/>
        <v>0</v>
      </c>
      <c r="AS15" s="252">
        <f t="shared" si="4"/>
        <v>0</v>
      </c>
      <c r="AT15" s="252">
        <f t="shared" si="5"/>
        <v>0</v>
      </c>
      <c r="AU15" s="252">
        <f t="shared" si="6"/>
        <v>0</v>
      </c>
      <c r="AV15" s="252">
        <f t="shared" si="7"/>
        <v>0</v>
      </c>
      <c r="AW15" s="252">
        <f t="shared" si="8"/>
        <v>0</v>
      </c>
      <c r="AX15" s="252"/>
      <c r="AY15" s="252">
        <f t="shared" si="23"/>
        <v>0</v>
      </c>
      <c r="AZ15" s="252">
        <f t="shared" si="24"/>
        <v>0</v>
      </c>
      <c r="BA15" s="252"/>
      <c r="BB15" s="252">
        <f t="shared" si="25"/>
        <v>0</v>
      </c>
      <c r="BC15" s="252"/>
      <c r="BD15" s="252">
        <f t="shared" si="26"/>
        <v>0</v>
      </c>
      <c r="BE15" s="252"/>
      <c r="BF15" s="252"/>
      <c r="BG15" s="252">
        <f t="shared" si="27"/>
        <v>0</v>
      </c>
      <c r="BH15" s="252"/>
      <c r="BI15" s="252">
        <f t="shared" si="28"/>
        <v>0</v>
      </c>
      <c r="BJ15" s="252">
        <f t="shared" si="29"/>
        <v>0</v>
      </c>
      <c r="BK15" s="252">
        <f t="shared" si="9"/>
        <v>0</v>
      </c>
      <c r="BM15" s="252">
        <f t="shared" si="10"/>
        <v>0</v>
      </c>
      <c r="BO15" s="252">
        <f t="shared" si="11"/>
        <v>0</v>
      </c>
    </row>
    <row r="16" spans="1:90" ht="20.100000000000001" customHeight="1">
      <c r="B16" s="11">
        <v>8</v>
      </c>
      <c r="C16" s="52" t="str">
        <f>CONCATENATE('2'!C11,'2'!Q11,'2'!D11,'2'!Q11,'2'!E11)</f>
        <v xml:space="preserve">  </v>
      </c>
      <c r="D16" s="51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12">
        <f t="shared" si="0"/>
        <v>0</v>
      </c>
      <c r="Z16" s="12">
        <f t="shared" si="1"/>
        <v>0</v>
      </c>
      <c r="AA16" s="12">
        <f t="shared" si="2"/>
        <v>0</v>
      </c>
      <c r="AB16" s="13">
        <f>ROUNDUP(((40/AA5)*Y16),0)</f>
        <v>0</v>
      </c>
      <c r="AC16" s="14"/>
      <c r="AD16" s="262"/>
      <c r="AE16" s="263"/>
      <c r="AF16" s="252">
        <f t="shared" si="12"/>
        <v>0</v>
      </c>
      <c r="AG16" s="252">
        <f t="shared" si="13"/>
        <v>0</v>
      </c>
      <c r="AH16" s="252">
        <f t="shared" si="14"/>
        <v>0</v>
      </c>
      <c r="AI16" s="252">
        <f t="shared" si="15"/>
        <v>0</v>
      </c>
      <c r="AJ16" s="252">
        <f t="shared" si="16"/>
        <v>0</v>
      </c>
      <c r="AK16" s="252">
        <f t="shared" si="17"/>
        <v>0</v>
      </c>
      <c r="AL16" s="252">
        <f t="shared" si="18"/>
        <v>0</v>
      </c>
      <c r="AM16" s="252">
        <f t="shared" si="19"/>
        <v>0</v>
      </c>
      <c r="AN16" s="252">
        <f t="shared" si="20"/>
        <v>0</v>
      </c>
      <c r="AO16" s="252">
        <f t="shared" si="21"/>
        <v>0</v>
      </c>
      <c r="AP16" s="252">
        <f t="shared" si="22"/>
        <v>0</v>
      </c>
      <c r="AQ16" s="252">
        <f t="shared" si="22"/>
        <v>0</v>
      </c>
      <c r="AR16" s="252">
        <f t="shared" si="3"/>
        <v>0</v>
      </c>
      <c r="AS16" s="252">
        <f t="shared" si="4"/>
        <v>0</v>
      </c>
      <c r="AT16" s="252">
        <f t="shared" si="5"/>
        <v>0</v>
      </c>
      <c r="AU16" s="252">
        <f t="shared" si="6"/>
        <v>0</v>
      </c>
      <c r="AV16" s="252">
        <f t="shared" si="7"/>
        <v>0</v>
      </c>
      <c r="AW16" s="252">
        <f t="shared" si="8"/>
        <v>0</v>
      </c>
      <c r="AX16" s="252"/>
      <c r="AY16" s="252">
        <f t="shared" si="23"/>
        <v>0</v>
      </c>
      <c r="AZ16" s="252">
        <f t="shared" si="24"/>
        <v>0</v>
      </c>
      <c r="BA16" s="252"/>
      <c r="BB16" s="252">
        <f t="shared" si="25"/>
        <v>0</v>
      </c>
      <c r="BC16" s="252"/>
      <c r="BD16" s="252">
        <f t="shared" si="26"/>
        <v>0</v>
      </c>
      <c r="BE16" s="252"/>
      <c r="BF16" s="252"/>
      <c r="BG16" s="252">
        <f t="shared" si="27"/>
        <v>0</v>
      </c>
      <c r="BH16" s="252"/>
      <c r="BI16" s="252">
        <f t="shared" si="28"/>
        <v>0</v>
      </c>
      <c r="BJ16" s="252">
        <f t="shared" si="29"/>
        <v>0</v>
      </c>
      <c r="BK16" s="252">
        <f t="shared" si="9"/>
        <v>0</v>
      </c>
      <c r="BM16" s="252">
        <f t="shared" si="10"/>
        <v>0</v>
      </c>
      <c r="BO16" s="252">
        <f t="shared" si="11"/>
        <v>0</v>
      </c>
    </row>
    <row r="17" spans="2:67" ht="20.100000000000001" customHeight="1">
      <c r="B17" s="11">
        <v>9</v>
      </c>
      <c r="C17" s="52" t="str">
        <f>CONCATENATE('2'!C12,'2'!Q12,'2'!D12,'2'!Q12,'2'!E12)</f>
        <v xml:space="preserve">  </v>
      </c>
      <c r="D17" s="51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12">
        <f t="shared" si="0"/>
        <v>0</v>
      </c>
      <c r="Z17" s="12">
        <f t="shared" si="1"/>
        <v>0</v>
      </c>
      <c r="AA17" s="12">
        <f t="shared" si="2"/>
        <v>0</v>
      </c>
      <c r="AB17" s="13">
        <f>ROUNDUP(((40/AA5)*Y17),0)</f>
        <v>0</v>
      </c>
      <c r="AC17" s="14"/>
      <c r="AD17" s="262"/>
      <c r="AE17" s="263"/>
      <c r="AF17" s="252">
        <f t="shared" si="12"/>
        <v>0</v>
      </c>
      <c r="AG17" s="252">
        <f t="shared" si="13"/>
        <v>0</v>
      </c>
      <c r="AH17" s="252">
        <f t="shared" si="14"/>
        <v>0</v>
      </c>
      <c r="AI17" s="252">
        <f t="shared" si="15"/>
        <v>0</v>
      </c>
      <c r="AJ17" s="252">
        <f t="shared" si="16"/>
        <v>0</v>
      </c>
      <c r="AK17" s="252">
        <f t="shared" si="17"/>
        <v>0</v>
      </c>
      <c r="AL17" s="252">
        <f t="shared" si="18"/>
        <v>0</v>
      </c>
      <c r="AM17" s="252">
        <f t="shared" si="19"/>
        <v>0</v>
      </c>
      <c r="AN17" s="252">
        <f t="shared" si="20"/>
        <v>0</v>
      </c>
      <c r="AO17" s="252">
        <f t="shared" si="21"/>
        <v>0</v>
      </c>
      <c r="AP17" s="252">
        <f t="shared" si="22"/>
        <v>0</v>
      </c>
      <c r="AQ17" s="252">
        <f t="shared" si="22"/>
        <v>0</v>
      </c>
      <c r="AR17" s="252">
        <f t="shared" si="3"/>
        <v>0</v>
      </c>
      <c r="AS17" s="252">
        <f t="shared" si="4"/>
        <v>0</v>
      </c>
      <c r="AT17" s="252">
        <f t="shared" si="5"/>
        <v>0</v>
      </c>
      <c r="AU17" s="252">
        <f t="shared" si="6"/>
        <v>0</v>
      </c>
      <c r="AV17" s="252">
        <f t="shared" si="7"/>
        <v>0</v>
      </c>
      <c r="AW17" s="252">
        <f t="shared" si="8"/>
        <v>0</v>
      </c>
      <c r="AX17" s="252"/>
      <c r="AY17" s="252">
        <f t="shared" si="23"/>
        <v>0</v>
      </c>
      <c r="AZ17" s="252">
        <f t="shared" si="24"/>
        <v>0</v>
      </c>
      <c r="BA17" s="252"/>
      <c r="BB17" s="252">
        <f t="shared" si="25"/>
        <v>0</v>
      </c>
      <c r="BC17" s="252"/>
      <c r="BD17" s="252">
        <f t="shared" si="26"/>
        <v>0</v>
      </c>
      <c r="BE17" s="252"/>
      <c r="BF17" s="252"/>
      <c r="BG17" s="252">
        <f t="shared" si="27"/>
        <v>0</v>
      </c>
      <c r="BH17" s="252"/>
      <c r="BI17" s="252">
        <f t="shared" si="28"/>
        <v>0</v>
      </c>
      <c r="BJ17" s="252">
        <f t="shared" si="29"/>
        <v>0</v>
      </c>
      <c r="BK17" s="252">
        <f t="shared" si="9"/>
        <v>0</v>
      </c>
      <c r="BM17" s="252">
        <f t="shared" si="10"/>
        <v>0</v>
      </c>
      <c r="BO17" s="252">
        <f t="shared" si="11"/>
        <v>0</v>
      </c>
    </row>
    <row r="18" spans="2:67" ht="20.100000000000001" customHeight="1">
      <c r="B18" s="11">
        <v>10</v>
      </c>
      <c r="C18" s="52" t="str">
        <f>CONCATENATE('2'!C13,'2'!Q13,'2'!D13,'2'!Q13,'2'!E13)</f>
        <v xml:space="preserve">  </v>
      </c>
      <c r="D18" s="51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12">
        <f t="shared" si="0"/>
        <v>0</v>
      </c>
      <c r="Z18" s="12">
        <f t="shared" si="1"/>
        <v>0</v>
      </c>
      <c r="AA18" s="12">
        <f t="shared" si="2"/>
        <v>0</v>
      </c>
      <c r="AB18" s="13">
        <f>ROUNDUP(((40/AA5)*Y18),0)</f>
        <v>0</v>
      </c>
      <c r="AC18" s="14"/>
      <c r="AD18" s="262"/>
      <c r="AE18" s="263"/>
      <c r="AF18" s="252">
        <f t="shared" si="12"/>
        <v>0</v>
      </c>
      <c r="AG18" s="252">
        <f t="shared" si="13"/>
        <v>0</v>
      </c>
      <c r="AH18" s="252">
        <f t="shared" si="14"/>
        <v>0</v>
      </c>
      <c r="AI18" s="252">
        <f t="shared" si="15"/>
        <v>0</v>
      </c>
      <c r="AJ18" s="252">
        <f t="shared" si="16"/>
        <v>0</v>
      </c>
      <c r="AK18" s="252">
        <f t="shared" si="17"/>
        <v>0</v>
      </c>
      <c r="AL18" s="252">
        <f t="shared" si="18"/>
        <v>0</v>
      </c>
      <c r="AM18" s="252">
        <f t="shared" si="19"/>
        <v>0</v>
      </c>
      <c r="AN18" s="252">
        <f t="shared" si="20"/>
        <v>0</v>
      </c>
      <c r="AO18" s="252">
        <f t="shared" si="21"/>
        <v>0</v>
      </c>
      <c r="AP18" s="252">
        <f t="shared" si="22"/>
        <v>0</v>
      </c>
      <c r="AQ18" s="252">
        <f t="shared" si="22"/>
        <v>0</v>
      </c>
      <c r="AR18" s="252">
        <f t="shared" si="3"/>
        <v>0</v>
      </c>
      <c r="AS18" s="252">
        <f t="shared" si="4"/>
        <v>0</v>
      </c>
      <c r="AT18" s="252">
        <f t="shared" si="5"/>
        <v>0</v>
      </c>
      <c r="AU18" s="252">
        <f t="shared" si="6"/>
        <v>0</v>
      </c>
      <c r="AV18" s="252">
        <f t="shared" si="7"/>
        <v>0</v>
      </c>
      <c r="AW18" s="252">
        <f t="shared" si="8"/>
        <v>0</v>
      </c>
      <c r="AX18" s="252"/>
      <c r="AY18" s="252">
        <f t="shared" si="23"/>
        <v>0</v>
      </c>
      <c r="AZ18" s="252">
        <f t="shared" si="24"/>
        <v>0</v>
      </c>
      <c r="BA18" s="252"/>
      <c r="BB18" s="252">
        <f t="shared" si="25"/>
        <v>0</v>
      </c>
      <c r="BC18" s="252"/>
      <c r="BD18" s="252">
        <f t="shared" si="26"/>
        <v>0</v>
      </c>
      <c r="BE18" s="252"/>
      <c r="BF18" s="252"/>
      <c r="BG18" s="252">
        <f t="shared" si="27"/>
        <v>0</v>
      </c>
      <c r="BH18" s="252"/>
      <c r="BI18" s="252">
        <f t="shared" si="28"/>
        <v>0</v>
      </c>
      <c r="BJ18" s="252">
        <f t="shared" si="29"/>
        <v>0</v>
      </c>
      <c r="BK18" s="252">
        <f t="shared" si="9"/>
        <v>0</v>
      </c>
      <c r="BM18" s="252">
        <f t="shared" si="10"/>
        <v>0</v>
      </c>
      <c r="BO18" s="252">
        <f t="shared" si="11"/>
        <v>0</v>
      </c>
    </row>
    <row r="19" spans="2:67" ht="20.100000000000001" customHeight="1">
      <c r="B19" s="11">
        <v>11</v>
      </c>
      <c r="C19" s="52" t="str">
        <f>CONCATENATE('2'!C14,'2'!Q14,'2'!D14,'2'!Q14,'2'!E14)</f>
        <v xml:space="preserve">  </v>
      </c>
      <c r="D19" s="51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12">
        <f t="shared" si="0"/>
        <v>0</v>
      </c>
      <c r="Z19" s="12">
        <f t="shared" si="1"/>
        <v>0</v>
      </c>
      <c r="AA19" s="12">
        <f t="shared" si="2"/>
        <v>0</v>
      </c>
      <c r="AB19" s="13">
        <f>ROUNDUP(((40/AA5)*Y19),0)</f>
        <v>0</v>
      </c>
      <c r="AC19" s="14"/>
      <c r="AD19" s="262"/>
      <c r="AE19" s="263"/>
      <c r="AF19" s="252">
        <f t="shared" si="12"/>
        <v>0</v>
      </c>
      <c r="AG19" s="252">
        <f t="shared" si="13"/>
        <v>0</v>
      </c>
      <c r="AH19" s="252">
        <f t="shared" si="14"/>
        <v>0</v>
      </c>
      <c r="AI19" s="252">
        <f t="shared" si="15"/>
        <v>0</v>
      </c>
      <c r="AJ19" s="252">
        <f t="shared" si="16"/>
        <v>0</v>
      </c>
      <c r="AK19" s="252">
        <f t="shared" si="17"/>
        <v>0</v>
      </c>
      <c r="AL19" s="252">
        <f t="shared" si="18"/>
        <v>0</v>
      </c>
      <c r="AM19" s="252">
        <f t="shared" si="19"/>
        <v>0</v>
      </c>
      <c r="AN19" s="252">
        <f t="shared" si="20"/>
        <v>0</v>
      </c>
      <c r="AO19" s="252">
        <f t="shared" si="21"/>
        <v>0</v>
      </c>
      <c r="AP19" s="252">
        <f t="shared" si="22"/>
        <v>0</v>
      </c>
      <c r="AQ19" s="252">
        <f t="shared" si="22"/>
        <v>0</v>
      </c>
      <c r="AR19" s="252">
        <f t="shared" si="3"/>
        <v>0</v>
      </c>
      <c r="AS19" s="252">
        <f t="shared" si="4"/>
        <v>0</v>
      </c>
      <c r="AT19" s="252">
        <f t="shared" si="5"/>
        <v>0</v>
      </c>
      <c r="AU19" s="252">
        <f t="shared" si="6"/>
        <v>0</v>
      </c>
      <c r="AV19" s="252">
        <f t="shared" si="7"/>
        <v>0</v>
      </c>
      <c r="AW19" s="252">
        <f t="shared" si="8"/>
        <v>0</v>
      </c>
      <c r="AX19" s="252"/>
      <c r="AY19" s="252">
        <f t="shared" si="23"/>
        <v>0</v>
      </c>
      <c r="AZ19" s="252">
        <f t="shared" si="24"/>
        <v>0</v>
      </c>
      <c r="BA19" s="252"/>
      <c r="BB19" s="252">
        <f t="shared" si="25"/>
        <v>0</v>
      </c>
      <c r="BC19" s="252"/>
      <c r="BD19" s="252">
        <f t="shared" si="26"/>
        <v>0</v>
      </c>
      <c r="BE19" s="252"/>
      <c r="BF19" s="252"/>
      <c r="BG19" s="252">
        <f t="shared" si="27"/>
        <v>0</v>
      </c>
      <c r="BH19" s="252"/>
      <c r="BI19" s="252">
        <f t="shared" si="28"/>
        <v>0</v>
      </c>
      <c r="BJ19" s="252">
        <f t="shared" si="29"/>
        <v>0</v>
      </c>
      <c r="BK19" s="252">
        <f t="shared" si="9"/>
        <v>0</v>
      </c>
      <c r="BM19" s="252">
        <f t="shared" si="10"/>
        <v>0</v>
      </c>
      <c r="BO19" s="252">
        <f t="shared" si="11"/>
        <v>0</v>
      </c>
    </row>
    <row r="20" spans="2:67" ht="20.100000000000001" customHeight="1">
      <c r="B20" s="11">
        <v>12</v>
      </c>
      <c r="C20" s="52" t="str">
        <f>CONCATENATE('2'!C15,'2'!Q15,'2'!D15,'2'!Q15,'2'!E15)</f>
        <v xml:space="preserve">  </v>
      </c>
      <c r="D20" s="51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12">
        <f t="shared" si="0"/>
        <v>0</v>
      </c>
      <c r="Z20" s="12">
        <f t="shared" si="1"/>
        <v>0</v>
      </c>
      <c r="AA20" s="12">
        <f t="shared" si="2"/>
        <v>0</v>
      </c>
      <c r="AB20" s="13">
        <f>ROUNDUP(((40/AA5)*Y20),0)</f>
        <v>0</v>
      </c>
      <c r="AC20" s="14"/>
      <c r="AD20" s="262"/>
      <c r="AE20" s="263"/>
      <c r="AF20" s="252">
        <f t="shared" si="12"/>
        <v>0</v>
      </c>
      <c r="AG20" s="252">
        <f t="shared" si="13"/>
        <v>0</v>
      </c>
      <c r="AH20" s="252">
        <f t="shared" si="14"/>
        <v>0</v>
      </c>
      <c r="AI20" s="252">
        <f t="shared" si="15"/>
        <v>0</v>
      </c>
      <c r="AJ20" s="252">
        <f t="shared" si="16"/>
        <v>0</v>
      </c>
      <c r="AK20" s="252">
        <f t="shared" si="17"/>
        <v>0</v>
      </c>
      <c r="AL20" s="252">
        <f t="shared" si="18"/>
        <v>0</v>
      </c>
      <c r="AM20" s="252">
        <f t="shared" si="19"/>
        <v>0</v>
      </c>
      <c r="AN20" s="252">
        <f t="shared" si="20"/>
        <v>0</v>
      </c>
      <c r="AO20" s="252">
        <f t="shared" si="21"/>
        <v>0</v>
      </c>
      <c r="AP20" s="252">
        <f t="shared" si="22"/>
        <v>0</v>
      </c>
      <c r="AQ20" s="252">
        <f t="shared" si="22"/>
        <v>0</v>
      </c>
      <c r="AR20" s="252">
        <f t="shared" si="3"/>
        <v>0</v>
      </c>
      <c r="AS20" s="252">
        <f t="shared" si="4"/>
        <v>0</v>
      </c>
      <c r="AT20" s="252">
        <f t="shared" si="5"/>
        <v>0</v>
      </c>
      <c r="AU20" s="252">
        <f t="shared" si="6"/>
        <v>0</v>
      </c>
      <c r="AV20" s="252">
        <f t="shared" si="7"/>
        <v>0</v>
      </c>
      <c r="AW20" s="252">
        <f t="shared" si="8"/>
        <v>0</v>
      </c>
      <c r="AX20" s="252"/>
      <c r="AY20" s="252">
        <f t="shared" si="23"/>
        <v>0</v>
      </c>
      <c r="AZ20" s="252">
        <f t="shared" si="24"/>
        <v>0</v>
      </c>
      <c r="BA20" s="252"/>
      <c r="BB20" s="252">
        <f t="shared" si="25"/>
        <v>0</v>
      </c>
      <c r="BC20" s="252"/>
      <c r="BD20" s="252">
        <f t="shared" si="26"/>
        <v>0</v>
      </c>
      <c r="BE20" s="252"/>
      <c r="BF20" s="252"/>
      <c r="BG20" s="252">
        <f t="shared" si="27"/>
        <v>0</v>
      </c>
      <c r="BH20" s="252"/>
      <c r="BI20" s="252">
        <f t="shared" si="28"/>
        <v>0</v>
      </c>
      <c r="BJ20" s="252">
        <f t="shared" si="29"/>
        <v>0</v>
      </c>
      <c r="BK20" s="252">
        <f t="shared" si="9"/>
        <v>0</v>
      </c>
      <c r="BM20" s="252">
        <f t="shared" si="10"/>
        <v>0</v>
      </c>
      <c r="BO20" s="252">
        <f t="shared" si="11"/>
        <v>0</v>
      </c>
    </row>
    <row r="21" spans="2:67" ht="20.100000000000001" customHeight="1">
      <c r="B21" s="11">
        <v>13</v>
      </c>
      <c r="C21" s="52" t="str">
        <f>CONCATENATE('2'!C16,'2'!Q16,'2'!D16,'2'!Q16,'2'!E16)</f>
        <v xml:space="preserve">  </v>
      </c>
      <c r="D21" s="51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12">
        <f t="shared" si="0"/>
        <v>0</v>
      </c>
      <c r="Z21" s="12">
        <f t="shared" si="1"/>
        <v>0</v>
      </c>
      <c r="AA21" s="12">
        <f t="shared" si="2"/>
        <v>0</v>
      </c>
      <c r="AB21" s="13">
        <f>ROUNDUP(((40/AA5)*Y21),0)</f>
        <v>0</v>
      </c>
      <c r="AC21" s="14"/>
      <c r="AD21" s="262"/>
      <c r="AE21" s="263"/>
      <c r="AF21" s="252">
        <f t="shared" si="12"/>
        <v>0</v>
      </c>
      <c r="AG21" s="252">
        <f t="shared" si="13"/>
        <v>0</v>
      </c>
      <c r="AH21" s="252">
        <f t="shared" si="14"/>
        <v>0</v>
      </c>
      <c r="AI21" s="252">
        <f t="shared" si="15"/>
        <v>0</v>
      </c>
      <c r="AJ21" s="252">
        <f t="shared" si="16"/>
        <v>0</v>
      </c>
      <c r="AK21" s="252">
        <f t="shared" si="17"/>
        <v>0</v>
      </c>
      <c r="AL21" s="252">
        <f t="shared" si="18"/>
        <v>0</v>
      </c>
      <c r="AM21" s="252">
        <f t="shared" si="19"/>
        <v>0</v>
      </c>
      <c r="AN21" s="252">
        <f t="shared" si="20"/>
        <v>0</v>
      </c>
      <c r="AO21" s="252">
        <f t="shared" si="21"/>
        <v>0</v>
      </c>
      <c r="AP21" s="252">
        <f t="shared" si="22"/>
        <v>0</v>
      </c>
      <c r="AQ21" s="252">
        <f t="shared" si="22"/>
        <v>0</v>
      </c>
      <c r="AR21" s="252">
        <f t="shared" si="3"/>
        <v>0</v>
      </c>
      <c r="AS21" s="252">
        <f t="shared" si="4"/>
        <v>0</v>
      </c>
      <c r="AT21" s="252">
        <f t="shared" si="5"/>
        <v>0</v>
      </c>
      <c r="AU21" s="252">
        <f t="shared" si="6"/>
        <v>0</v>
      </c>
      <c r="AV21" s="252">
        <f t="shared" si="7"/>
        <v>0</v>
      </c>
      <c r="AW21" s="252">
        <f t="shared" si="8"/>
        <v>0</v>
      </c>
      <c r="AX21" s="252"/>
      <c r="AY21" s="252">
        <f t="shared" si="23"/>
        <v>0</v>
      </c>
      <c r="AZ21" s="252">
        <f t="shared" si="24"/>
        <v>0</v>
      </c>
      <c r="BA21" s="252"/>
      <c r="BB21" s="252">
        <f t="shared" si="25"/>
        <v>0</v>
      </c>
      <c r="BC21" s="252"/>
      <c r="BD21" s="252">
        <f t="shared" si="26"/>
        <v>0</v>
      </c>
      <c r="BE21" s="252"/>
      <c r="BF21" s="252"/>
      <c r="BG21" s="252">
        <f t="shared" si="27"/>
        <v>0</v>
      </c>
      <c r="BH21" s="252"/>
      <c r="BI21" s="252">
        <f t="shared" si="28"/>
        <v>0</v>
      </c>
      <c r="BJ21" s="252">
        <f t="shared" si="29"/>
        <v>0</v>
      </c>
      <c r="BK21" s="252">
        <f t="shared" si="9"/>
        <v>0</v>
      </c>
      <c r="BM21" s="252">
        <f t="shared" si="10"/>
        <v>0</v>
      </c>
      <c r="BO21" s="252">
        <f t="shared" si="11"/>
        <v>0</v>
      </c>
    </row>
    <row r="22" spans="2:67" ht="20.100000000000001" customHeight="1">
      <c r="B22" s="11">
        <v>14</v>
      </c>
      <c r="C22" s="52" t="str">
        <f>CONCATENATE('2'!C17,'2'!Q17,'2'!D17,'2'!Q17,'2'!E17)</f>
        <v xml:space="preserve">  </v>
      </c>
      <c r="D22" s="51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12">
        <f t="shared" si="0"/>
        <v>0</v>
      </c>
      <c r="Z22" s="12">
        <f t="shared" si="1"/>
        <v>0</v>
      </c>
      <c r="AA22" s="12">
        <f t="shared" si="2"/>
        <v>0</v>
      </c>
      <c r="AB22" s="13">
        <f>ROUNDUP(((40/AA5)*Y22),0)</f>
        <v>0</v>
      </c>
      <c r="AC22" s="14"/>
      <c r="AD22" s="262"/>
      <c r="AE22" s="263"/>
      <c r="AF22" s="252">
        <f t="shared" si="12"/>
        <v>0</v>
      </c>
      <c r="AG22" s="252">
        <f t="shared" si="13"/>
        <v>0</v>
      </c>
      <c r="AH22" s="252">
        <f t="shared" si="14"/>
        <v>0</v>
      </c>
      <c r="AI22" s="252">
        <f t="shared" si="15"/>
        <v>0</v>
      </c>
      <c r="AJ22" s="252">
        <f t="shared" si="16"/>
        <v>0</v>
      </c>
      <c r="AK22" s="252">
        <f t="shared" si="17"/>
        <v>0</v>
      </c>
      <c r="AL22" s="252">
        <f t="shared" si="18"/>
        <v>0</v>
      </c>
      <c r="AM22" s="252">
        <f t="shared" si="19"/>
        <v>0</v>
      </c>
      <c r="AN22" s="252">
        <f t="shared" si="20"/>
        <v>0</v>
      </c>
      <c r="AO22" s="252">
        <f t="shared" si="21"/>
        <v>0</v>
      </c>
      <c r="AP22" s="252">
        <f t="shared" si="22"/>
        <v>0</v>
      </c>
      <c r="AQ22" s="252">
        <f t="shared" si="22"/>
        <v>0</v>
      </c>
      <c r="AR22" s="252">
        <f t="shared" si="3"/>
        <v>0</v>
      </c>
      <c r="AS22" s="252">
        <f t="shared" si="4"/>
        <v>0</v>
      </c>
      <c r="AT22" s="252">
        <f t="shared" si="5"/>
        <v>0</v>
      </c>
      <c r="AU22" s="252">
        <f t="shared" si="6"/>
        <v>0</v>
      </c>
      <c r="AV22" s="252">
        <f t="shared" si="7"/>
        <v>0</v>
      </c>
      <c r="AW22" s="252">
        <f t="shared" si="8"/>
        <v>0</v>
      </c>
      <c r="AX22" s="252"/>
      <c r="AY22" s="252">
        <f t="shared" si="23"/>
        <v>0</v>
      </c>
      <c r="AZ22" s="252">
        <f t="shared" si="24"/>
        <v>0</v>
      </c>
      <c r="BA22" s="252"/>
      <c r="BB22" s="252">
        <f t="shared" si="25"/>
        <v>0</v>
      </c>
      <c r="BC22" s="252"/>
      <c r="BD22" s="252">
        <f t="shared" si="26"/>
        <v>0</v>
      </c>
      <c r="BE22" s="252"/>
      <c r="BF22" s="252"/>
      <c r="BG22" s="252">
        <f t="shared" si="27"/>
        <v>0</v>
      </c>
      <c r="BH22" s="252"/>
      <c r="BI22" s="252">
        <f t="shared" si="28"/>
        <v>0</v>
      </c>
      <c r="BJ22" s="252">
        <f t="shared" si="29"/>
        <v>0</v>
      </c>
      <c r="BK22" s="252">
        <f t="shared" si="9"/>
        <v>0</v>
      </c>
      <c r="BM22" s="252">
        <f t="shared" si="10"/>
        <v>0</v>
      </c>
      <c r="BO22" s="252">
        <f t="shared" si="11"/>
        <v>0</v>
      </c>
    </row>
    <row r="23" spans="2:67" ht="20.100000000000001" customHeight="1">
      <c r="B23" s="11">
        <v>15</v>
      </c>
      <c r="C23" s="52" t="str">
        <f>CONCATENATE('2'!C18,'2'!Q18,'2'!D18,'2'!Q18,'2'!E18)</f>
        <v xml:space="preserve">  </v>
      </c>
      <c r="D23" s="51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12">
        <f t="shared" si="0"/>
        <v>0</v>
      </c>
      <c r="Z23" s="12">
        <f t="shared" si="1"/>
        <v>0</v>
      </c>
      <c r="AA23" s="12">
        <f t="shared" si="2"/>
        <v>0</v>
      </c>
      <c r="AB23" s="13">
        <f>ROUNDUP(((40/AA5)*Y23),0)</f>
        <v>0</v>
      </c>
      <c r="AC23" s="14"/>
      <c r="AD23" s="262"/>
      <c r="AE23" s="263"/>
      <c r="AF23" s="252">
        <f t="shared" si="12"/>
        <v>0</v>
      </c>
      <c r="AG23" s="252">
        <f t="shared" si="13"/>
        <v>0</v>
      </c>
      <c r="AH23" s="252">
        <f t="shared" si="14"/>
        <v>0</v>
      </c>
      <c r="AI23" s="252">
        <f t="shared" si="15"/>
        <v>0</v>
      </c>
      <c r="AJ23" s="252">
        <f t="shared" si="16"/>
        <v>0</v>
      </c>
      <c r="AK23" s="252">
        <f t="shared" si="17"/>
        <v>0</v>
      </c>
      <c r="AL23" s="252">
        <f t="shared" si="18"/>
        <v>0</v>
      </c>
      <c r="AM23" s="252">
        <f t="shared" si="19"/>
        <v>0</v>
      </c>
      <c r="AN23" s="252">
        <f t="shared" si="20"/>
        <v>0</v>
      </c>
      <c r="AO23" s="252">
        <f t="shared" si="21"/>
        <v>0</v>
      </c>
      <c r="AP23" s="252">
        <f t="shared" si="22"/>
        <v>0</v>
      </c>
      <c r="AQ23" s="252">
        <f t="shared" si="22"/>
        <v>0</v>
      </c>
      <c r="AR23" s="252">
        <f t="shared" si="3"/>
        <v>0</v>
      </c>
      <c r="AS23" s="252">
        <f t="shared" si="4"/>
        <v>0</v>
      </c>
      <c r="AT23" s="252">
        <f t="shared" si="5"/>
        <v>0</v>
      </c>
      <c r="AU23" s="252">
        <f t="shared" si="6"/>
        <v>0</v>
      </c>
      <c r="AV23" s="252">
        <f t="shared" si="7"/>
        <v>0</v>
      </c>
      <c r="AW23" s="252">
        <f t="shared" si="8"/>
        <v>0</v>
      </c>
      <c r="AX23" s="252"/>
      <c r="AY23" s="252">
        <f t="shared" si="23"/>
        <v>0</v>
      </c>
      <c r="AZ23" s="252">
        <f t="shared" si="24"/>
        <v>0</v>
      </c>
      <c r="BA23" s="252"/>
      <c r="BB23" s="252">
        <f t="shared" si="25"/>
        <v>0</v>
      </c>
      <c r="BC23" s="252"/>
      <c r="BD23" s="252">
        <f t="shared" si="26"/>
        <v>0</v>
      </c>
      <c r="BE23" s="252"/>
      <c r="BF23" s="252"/>
      <c r="BG23" s="252">
        <f t="shared" si="27"/>
        <v>0</v>
      </c>
      <c r="BH23" s="252"/>
      <c r="BI23" s="252">
        <f t="shared" si="28"/>
        <v>0</v>
      </c>
      <c r="BJ23" s="252">
        <f t="shared" si="29"/>
        <v>0</v>
      </c>
      <c r="BK23" s="252">
        <f t="shared" si="9"/>
        <v>0</v>
      </c>
      <c r="BM23" s="252">
        <f t="shared" si="10"/>
        <v>0</v>
      </c>
      <c r="BO23" s="252">
        <f t="shared" si="11"/>
        <v>0</v>
      </c>
    </row>
    <row r="24" spans="2:67" ht="20.100000000000001" customHeight="1">
      <c r="B24" s="11">
        <v>16</v>
      </c>
      <c r="C24" s="52" t="str">
        <f>CONCATENATE('2'!C19,'2'!Q19,'2'!D19,'2'!Q19,'2'!E19)</f>
        <v xml:space="preserve">  </v>
      </c>
      <c r="D24" s="51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12">
        <f t="shared" si="0"/>
        <v>0</v>
      </c>
      <c r="Z24" s="12">
        <f t="shared" si="1"/>
        <v>0</v>
      </c>
      <c r="AA24" s="12">
        <f t="shared" si="2"/>
        <v>0</v>
      </c>
      <c r="AB24" s="13">
        <f>ROUNDUP(((40/AA5)*Y24),0)</f>
        <v>0</v>
      </c>
      <c r="AC24" s="14"/>
      <c r="AD24" s="262"/>
      <c r="AE24" s="263"/>
      <c r="AF24" s="252">
        <f t="shared" si="12"/>
        <v>0</v>
      </c>
      <c r="AG24" s="252">
        <f t="shared" si="13"/>
        <v>0</v>
      </c>
      <c r="AH24" s="252">
        <f t="shared" si="14"/>
        <v>0</v>
      </c>
      <c r="AI24" s="252">
        <f t="shared" si="15"/>
        <v>0</v>
      </c>
      <c r="AJ24" s="252">
        <f t="shared" si="16"/>
        <v>0</v>
      </c>
      <c r="AK24" s="252">
        <f t="shared" si="17"/>
        <v>0</v>
      </c>
      <c r="AL24" s="252">
        <f t="shared" si="18"/>
        <v>0</v>
      </c>
      <c r="AM24" s="252">
        <f t="shared" si="19"/>
        <v>0</v>
      </c>
      <c r="AN24" s="252">
        <f t="shared" si="20"/>
        <v>0</v>
      </c>
      <c r="AO24" s="252">
        <f t="shared" si="21"/>
        <v>0</v>
      </c>
      <c r="AP24" s="252">
        <f t="shared" si="22"/>
        <v>0</v>
      </c>
      <c r="AQ24" s="252">
        <f t="shared" si="22"/>
        <v>0</v>
      </c>
      <c r="AR24" s="252">
        <f t="shared" si="3"/>
        <v>0</v>
      </c>
      <c r="AS24" s="252">
        <f t="shared" si="4"/>
        <v>0</v>
      </c>
      <c r="AT24" s="252">
        <f t="shared" si="5"/>
        <v>0</v>
      </c>
      <c r="AU24" s="252">
        <f t="shared" si="6"/>
        <v>0</v>
      </c>
      <c r="AV24" s="252">
        <f t="shared" si="7"/>
        <v>0</v>
      </c>
      <c r="AW24" s="252">
        <f t="shared" si="8"/>
        <v>0</v>
      </c>
      <c r="AX24" s="252"/>
      <c r="AY24" s="252">
        <f t="shared" si="23"/>
        <v>0</v>
      </c>
      <c r="AZ24" s="252">
        <f t="shared" si="24"/>
        <v>0</v>
      </c>
      <c r="BA24" s="252"/>
      <c r="BB24" s="252">
        <f t="shared" si="25"/>
        <v>0</v>
      </c>
      <c r="BC24" s="252"/>
      <c r="BD24" s="252">
        <f t="shared" si="26"/>
        <v>0</v>
      </c>
      <c r="BE24" s="252"/>
      <c r="BF24" s="252"/>
      <c r="BG24" s="252">
        <f t="shared" si="27"/>
        <v>0</v>
      </c>
      <c r="BH24" s="252"/>
      <c r="BI24" s="252">
        <f t="shared" si="28"/>
        <v>0</v>
      </c>
      <c r="BJ24" s="252">
        <f t="shared" si="29"/>
        <v>0</v>
      </c>
      <c r="BK24" s="252">
        <f t="shared" si="9"/>
        <v>0</v>
      </c>
      <c r="BM24" s="252">
        <f t="shared" si="10"/>
        <v>0</v>
      </c>
      <c r="BO24" s="252">
        <f t="shared" si="11"/>
        <v>0</v>
      </c>
    </row>
    <row r="25" spans="2:67" ht="20.100000000000001" customHeight="1">
      <c r="B25" s="11">
        <v>17</v>
      </c>
      <c r="C25" s="52" t="str">
        <f>CONCATENATE('2'!C20,'2'!Q20,'2'!D20,'2'!Q20,'2'!E20)</f>
        <v xml:space="preserve">  </v>
      </c>
      <c r="D25" s="51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12">
        <f t="shared" si="0"/>
        <v>0</v>
      </c>
      <c r="Z25" s="12">
        <f t="shared" si="1"/>
        <v>0</v>
      </c>
      <c r="AA25" s="12">
        <f t="shared" si="2"/>
        <v>0</v>
      </c>
      <c r="AB25" s="13">
        <f>ROUNDUP(((40/AA5)*Y25),0)</f>
        <v>0</v>
      </c>
      <c r="AC25" s="14"/>
      <c r="AD25" s="262"/>
      <c r="AE25" s="263"/>
      <c r="AF25" s="252">
        <f t="shared" si="12"/>
        <v>0</v>
      </c>
      <c r="AG25" s="252">
        <f t="shared" si="13"/>
        <v>0</v>
      </c>
      <c r="AH25" s="252">
        <f t="shared" si="14"/>
        <v>0</v>
      </c>
      <c r="AI25" s="252">
        <f t="shared" si="15"/>
        <v>0</v>
      </c>
      <c r="AJ25" s="252">
        <f t="shared" si="16"/>
        <v>0</v>
      </c>
      <c r="AK25" s="252">
        <f t="shared" si="17"/>
        <v>0</v>
      </c>
      <c r="AL25" s="252">
        <f t="shared" si="18"/>
        <v>0</v>
      </c>
      <c r="AM25" s="252">
        <f t="shared" si="19"/>
        <v>0</v>
      </c>
      <c r="AN25" s="252">
        <f t="shared" si="20"/>
        <v>0</v>
      </c>
      <c r="AO25" s="252">
        <f t="shared" si="21"/>
        <v>0</v>
      </c>
      <c r="AP25" s="252">
        <f t="shared" si="22"/>
        <v>0</v>
      </c>
      <c r="AQ25" s="252">
        <f t="shared" si="22"/>
        <v>0</v>
      </c>
      <c r="AR25" s="252">
        <f t="shared" si="3"/>
        <v>0</v>
      </c>
      <c r="AS25" s="252">
        <f t="shared" si="4"/>
        <v>0</v>
      </c>
      <c r="AT25" s="252">
        <f t="shared" si="5"/>
        <v>0</v>
      </c>
      <c r="AU25" s="252">
        <f t="shared" si="6"/>
        <v>0</v>
      </c>
      <c r="AV25" s="252">
        <f t="shared" si="7"/>
        <v>0</v>
      </c>
      <c r="AW25" s="252">
        <f t="shared" si="8"/>
        <v>0</v>
      </c>
      <c r="AX25" s="252"/>
      <c r="AY25" s="252">
        <f t="shared" si="23"/>
        <v>0</v>
      </c>
      <c r="AZ25" s="252">
        <f t="shared" si="24"/>
        <v>0</v>
      </c>
      <c r="BA25" s="252"/>
      <c r="BB25" s="252">
        <f t="shared" si="25"/>
        <v>0</v>
      </c>
      <c r="BC25" s="252"/>
      <c r="BD25" s="252">
        <f t="shared" si="26"/>
        <v>0</v>
      </c>
      <c r="BE25" s="252"/>
      <c r="BF25" s="252"/>
      <c r="BG25" s="252">
        <f t="shared" si="27"/>
        <v>0</v>
      </c>
      <c r="BH25" s="252"/>
      <c r="BI25" s="252">
        <f t="shared" si="28"/>
        <v>0</v>
      </c>
      <c r="BJ25" s="252">
        <f t="shared" si="29"/>
        <v>0</v>
      </c>
      <c r="BK25" s="252">
        <f t="shared" si="9"/>
        <v>0</v>
      </c>
      <c r="BM25" s="252">
        <f t="shared" si="10"/>
        <v>0</v>
      </c>
      <c r="BO25" s="252">
        <f t="shared" si="11"/>
        <v>0</v>
      </c>
    </row>
    <row r="26" spans="2:67" ht="20.100000000000001" customHeight="1">
      <c r="B26" s="11">
        <v>18</v>
      </c>
      <c r="C26" s="52" t="str">
        <f>CONCATENATE('2'!C21,'2'!Q21,'2'!D21,'2'!Q21,'2'!E21)</f>
        <v xml:space="preserve">  </v>
      </c>
      <c r="D26" s="51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12">
        <f t="shared" si="0"/>
        <v>0</v>
      </c>
      <c r="Z26" s="12">
        <f t="shared" si="1"/>
        <v>0</v>
      </c>
      <c r="AA26" s="12">
        <f t="shared" si="2"/>
        <v>0</v>
      </c>
      <c r="AB26" s="13">
        <f>ROUNDUP(((40/AA5)*Y26),0)</f>
        <v>0</v>
      </c>
      <c r="AC26" s="14"/>
      <c r="AD26" s="262"/>
      <c r="AE26" s="263"/>
      <c r="AF26" s="252">
        <f t="shared" si="12"/>
        <v>0</v>
      </c>
      <c r="AG26" s="252">
        <f t="shared" si="13"/>
        <v>0</v>
      </c>
      <c r="AH26" s="252">
        <f t="shared" si="14"/>
        <v>0</v>
      </c>
      <c r="AI26" s="252">
        <f t="shared" si="15"/>
        <v>0</v>
      </c>
      <c r="AJ26" s="252">
        <f t="shared" si="16"/>
        <v>0</v>
      </c>
      <c r="AK26" s="252">
        <f t="shared" si="17"/>
        <v>0</v>
      </c>
      <c r="AL26" s="252">
        <f t="shared" si="18"/>
        <v>0</v>
      </c>
      <c r="AM26" s="252">
        <f t="shared" si="19"/>
        <v>0</v>
      </c>
      <c r="AN26" s="252">
        <f t="shared" si="20"/>
        <v>0</v>
      </c>
      <c r="AO26" s="252">
        <f t="shared" si="21"/>
        <v>0</v>
      </c>
      <c r="AP26" s="252">
        <f t="shared" si="22"/>
        <v>0</v>
      </c>
      <c r="AQ26" s="252">
        <f t="shared" si="22"/>
        <v>0</v>
      </c>
      <c r="AR26" s="252">
        <f t="shared" si="3"/>
        <v>0</v>
      </c>
      <c r="AS26" s="252">
        <f t="shared" si="4"/>
        <v>0</v>
      </c>
      <c r="AT26" s="252">
        <f t="shared" si="5"/>
        <v>0</v>
      </c>
      <c r="AU26" s="252">
        <f t="shared" si="6"/>
        <v>0</v>
      </c>
      <c r="AV26" s="252">
        <f t="shared" si="7"/>
        <v>0</v>
      </c>
      <c r="AW26" s="252">
        <f t="shared" si="8"/>
        <v>0</v>
      </c>
      <c r="AX26" s="252"/>
      <c r="AY26" s="252">
        <f t="shared" si="23"/>
        <v>0</v>
      </c>
      <c r="AZ26" s="252">
        <f t="shared" si="24"/>
        <v>0</v>
      </c>
      <c r="BA26" s="252"/>
      <c r="BB26" s="252">
        <f t="shared" si="25"/>
        <v>0</v>
      </c>
      <c r="BC26" s="252"/>
      <c r="BD26" s="252">
        <f t="shared" si="26"/>
        <v>0</v>
      </c>
      <c r="BE26" s="252"/>
      <c r="BF26" s="252"/>
      <c r="BG26" s="252">
        <f t="shared" si="27"/>
        <v>0</v>
      </c>
      <c r="BH26" s="252"/>
      <c r="BI26" s="252">
        <f t="shared" si="28"/>
        <v>0</v>
      </c>
      <c r="BJ26" s="252">
        <f t="shared" si="29"/>
        <v>0</v>
      </c>
      <c r="BK26" s="252">
        <f t="shared" si="9"/>
        <v>0</v>
      </c>
      <c r="BM26" s="252">
        <f t="shared" si="10"/>
        <v>0</v>
      </c>
      <c r="BO26" s="252">
        <f t="shared" si="11"/>
        <v>0</v>
      </c>
    </row>
    <row r="27" spans="2:67" ht="20.100000000000001" customHeight="1">
      <c r="B27" s="11">
        <v>19</v>
      </c>
      <c r="C27" s="52" t="str">
        <f>CONCATENATE('2'!C22,'2'!Q22,'2'!D22,'2'!Q22,'2'!E22)</f>
        <v xml:space="preserve">  </v>
      </c>
      <c r="D27" s="51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12">
        <f t="shared" si="0"/>
        <v>0</v>
      </c>
      <c r="Z27" s="12">
        <f t="shared" si="1"/>
        <v>0</v>
      </c>
      <c r="AA27" s="12">
        <f t="shared" si="2"/>
        <v>0</v>
      </c>
      <c r="AB27" s="13">
        <f>ROUNDUP(((40/AA5)*Y27),0)</f>
        <v>0</v>
      </c>
      <c r="AC27" s="14"/>
      <c r="AD27" s="262"/>
      <c r="AE27" s="263"/>
      <c r="AF27" s="252">
        <f t="shared" si="12"/>
        <v>0</v>
      </c>
      <c r="AG27" s="252">
        <f t="shared" si="13"/>
        <v>0</v>
      </c>
      <c r="AH27" s="252">
        <f t="shared" si="14"/>
        <v>0</v>
      </c>
      <c r="AI27" s="252">
        <f t="shared" si="15"/>
        <v>0</v>
      </c>
      <c r="AJ27" s="252">
        <f t="shared" si="16"/>
        <v>0</v>
      </c>
      <c r="AK27" s="252">
        <f t="shared" si="17"/>
        <v>0</v>
      </c>
      <c r="AL27" s="252">
        <f t="shared" si="18"/>
        <v>0</v>
      </c>
      <c r="AM27" s="252">
        <f t="shared" si="19"/>
        <v>0</v>
      </c>
      <c r="AN27" s="252">
        <f t="shared" si="20"/>
        <v>0</v>
      </c>
      <c r="AO27" s="252">
        <f t="shared" si="21"/>
        <v>0</v>
      </c>
      <c r="AP27" s="252">
        <f t="shared" si="22"/>
        <v>0</v>
      </c>
      <c r="AQ27" s="252">
        <f t="shared" si="22"/>
        <v>0</v>
      </c>
      <c r="AR27" s="252">
        <f t="shared" si="3"/>
        <v>0</v>
      </c>
      <c r="AS27" s="252">
        <f t="shared" si="4"/>
        <v>0</v>
      </c>
      <c r="AT27" s="252">
        <f t="shared" si="5"/>
        <v>0</v>
      </c>
      <c r="AU27" s="252">
        <f t="shared" si="6"/>
        <v>0</v>
      </c>
      <c r="AV27" s="252">
        <f t="shared" si="7"/>
        <v>0</v>
      </c>
      <c r="AW27" s="252">
        <f t="shared" si="8"/>
        <v>0</v>
      </c>
      <c r="AX27" s="252"/>
      <c r="AY27" s="252">
        <f t="shared" si="23"/>
        <v>0</v>
      </c>
      <c r="AZ27" s="252">
        <f t="shared" si="24"/>
        <v>0</v>
      </c>
      <c r="BA27" s="252"/>
      <c r="BB27" s="252">
        <f t="shared" si="25"/>
        <v>0</v>
      </c>
      <c r="BC27" s="252"/>
      <c r="BD27" s="252">
        <f t="shared" si="26"/>
        <v>0</v>
      </c>
      <c r="BE27" s="252"/>
      <c r="BF27" s="252"/>
      <c r="BG27" s="252">
        <f t="shared" si="27"/>
        <v>0</v>
      </c>
      <c r="BH27" s="252"/>
      <c r="BI27" s="252">
        <f t="shared" si="28"/>
        <v>0</v>
      </c>
      <c r="BJ27" s="252">
        <f t="shared" si="29"/>
        <v>0</v>
      </c>
      <c r="BK27" s="252">
        <f t="shared" si="9"/>
        <v>0</v>
      </c>
      <c r="BM27" s="252">
        <f t="shared" si="10"/>
        <v>0</v>
      </c>
      <c r="BO27" s="252">
        <f t="shared" si="11"/>
        <v>0</v>
      </c>
    </row>
    <row r="28" spans="2:67" ht="20.100000000000001" customHeight="1">
      <c r="B28" s="11">
        <v>20</v>
      </c>
      <c r="C28" s="52" t="str">
        <f>CONCATENATE('2'!C23,'2'!Q23,'2'!D23,'2'!Q23,'2'!E23)</f>
        <v xml:space="preserve">  </v>
      </c>
      <c r="D28" s="51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12">
        <f t="shared" si="0"/>
        <v>0</v>
      </c>
      <c r="Z28" s="12">
        <f t="shared" si="1"/>
        <v>0</v>
      </c>
      <c r="AA28" s="12">
        <f t="shared" si="2"/>
        <v>0</v>
      </c>
      <c r="AB28" s="13">
        <f>ROUNDUP(((40/AA5)*Y28),0)</f>
        <v>0</v>
      </c>
      <c r="AC28" s="14"/>
      <c r="AD28" s="262"/>
      <c r="AE28" s="263"/>
      <c r="AF28" s="252">
        <f t="shared" si="12"/>
        <v>0</v>
      </c>
      <c r="AG28" s="252">
        <f t="shared" si="13"/>
        <v>0</v>
      </c>
      <c r="AH28" s="252">
        <f t="shared" si="14"/>
        <v>0</v>
      </c>
      <c r="AI28" s="252">
        <f t="shared" si="15"/>
        <v>0</v>
      </c>
      <c r="AJ28" s="252">
        <f t="shared" si="16"/>
        <v>0</v>
      </c>
      <c r="AK28" s="252">
        <f t="shared" si="17"/>
        <v>0</v>
      </c>
      <c r="AL28" s="252">
        <f t="shared" si="18"/>
        <v>0</v>
      </c>
      <c r="AM28" s="252">
        <f t="shared" si="19"/>
        <v>0</v>
      </c>
      <c r="AN28" s="252">
        <f t="shared" si="20"/>
        <v>0</v>
      </c>
      <c r="AO28" s="252">
        <f t="shared" si="21"/>
        <v>0</v>
      </c>
      <c r="AP28" s="252">
        <f t="shared" si="22"/>
        <v>0</v>
      </c>
      <c r="AQ28" s="252">
        <f t="shared" si="22"/>
        <v>0</v>
      </c>
      <c r="AR28" s="252">
        <f t="shared" si="3"/>
        <v>0</v>
      </c>
      <c r="AS28" s="252">
        <f t="shared" si="4"/>
        <v>0</v>
      </c>
      <c r="AT28" s="252">
        <f t="shared" si="5"/>
        <v>0</v>
      </c>
      <c r="AU28" s="252">
        <f t="shared" si="6"/>
        <v>0</v>
      </c>
      <c r="AV28" s="252">
        <f t="shared" si="7"/>
        <v>0</v>
      </c>
      <c r="AW28" s="252">
        <f t="shared" si="8"/>
        <v>0</v>
      </c>
      <c r="AX28" s="252"/>
      <c r="AY28" s="252">
        <f t="shared" si="23"/>
        <v>0</v>
      </c>
      <c r="AZ28" s="252">
        <f t="shared" si="24"/>
        <v>0</v>
      </c>
      <c r="BA28" s="252"/>
      <c r="BB28" s="252">
        <f t="shared" si="25"/>
        <v>0</v>
      </c>
      <c r="BC28" s="252"/>
      <c r="BD28" s="252">
        <f t="shared" si="26"/>
        <v>0</v>
      </c>
      <c r="BE28" s="252"/>
      <c r="BF28" s="252"/>
      <c r="BG28" s="252">
        <f t="shared" si="27"/>
        <v>0</v>
      </c>
      <c r="BH28" s="252"/>
      <c r="BI28" s="252">
        <f t="shared" si="28"/>
        <v>0</v>
      </c>
      <c r="BJ28" s="252">
        <f t="shared" si="29"/>
        <v>0</v>
      </c>
      <c r="BK28" s="252">
        <f t="shared" si="9"/>
        <v>0</v>
      </c>
      <c r="BM28" s="252">
        <f t="shared" si="10"/>
        <v>0</v>
      </c>
      <c r="BO28" s="252">
        <f t="shared" si="11"/>
        <v>0</v>
      </c>
    </row>
    <row r="29" spans="2:67" ht="20.100000000000001" customHeight="1">
      <c r="B29" s="11">
        <v>21</v>
      </c>
      <c r="C29" s="52" t="str">
        <f>CONCATENATE('2'!C24,'2'!Q24,'2'!D24,'2'!Q24,'2'!E24)</f>
        <v xml:space="preserve">  </v>
      </c>
      <c r="D29" s="51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12">
        <f t="shared" si="0"/>
        <v>0</v>
      </c>
      <c r="Z29" s="12">
        <f t="shared" si="1"/>
        <v>0</v>
      </c>
      <c r="AA29" s="12">
        <f t="shared" si="2"/>
        <v>0</v>
      </c>
      <c r="AB29" s="13">
        <f>ROUNDUP(((40/AA5)*Y29),0)</f>
        <v>0</v>
      </c>
      <c r="AC29" s="14"/>
      <c r="AD29" s="262"/>
      <c r="AE29" s="263"/>
      <c r="AF29" s="252">
        <f t="shared" si="12"/>
        <v>0</v>
      </c>
      <c r="AG29" s="252">
        <f t="shared" si="13"/>
        <v>0</v>
      </c>
      <c r="AH29" s="252">
        <f t="shared" si="14"/>
        <v>0</v>
      </c>
      <c r="AI29" s="252">
        <f t="shared" si="15"/>
        <v>0</v>
      </c>
      <c r="AJ29" s="252">
        <f t="shared" si="16"/>
        <v>0</v>
      </c>
      <c r="AK29" s="252">
        <f t="shared" si="17"/>
        <v>0</v>
      </c>
      <c r="AL29" s="252">
        <f t="shared" si="18"/>
        <v>0</v>
      </c>
      <c r="AM29" s="252">
        <f t="shared" si="19"/>
        <v>0</v>
      </c>
      <c r="AN29" s="252">
        <f t="shared" si="20"/>
        <v>0</v>
      </c>
      <c r="AO29" s="252">
        <f t="shared" si="21"/>
        <v>0</v>
      </c>
      <c r="AP29" s="252">
        <f t="shared" si="22"/>
        <v>0</v>
      </c>
      <c r="AQ29" s="252">
        <f t="shared" si="22"/>
        <v>0</v>
      </c>
      <c r="AR29" s="252">
        <f t="shared" si="3"/>
        <v>0</v>
      </c>
      <c r="AS29" s="252">
        <f t="shared" si="4"/>
        <v>0</v>
      </c>
      <c r="AT29" s="252">
        <f t="shared" si="5"/>
        <v>0</v>
      </c>
      <c r="AU29" s="252">
        <f t="shared" si="6"/>
        <v>0</v>
      </c>
      <c r="AV29" s="252">
        <f t="shared" si="7"/>
        <v>0</v>
      </c>
      <c r="AW29" s="252">
        <f t="shared" si="8"/>
        <v>0</v>
      </c>
      <c r="AX29" s="252"/>
      <c r="AY29" s="252">
        <f t="shared" si="23"/>
        <v>0</v>
      </c>
      <c r="AZ29" s="252">
        <f t="shared" si="24"/>
        <v>0</v>
      </c>
      <c r="BA29" s="252"/>
      <c r="BB29" s="252">
        <f t="shared" si="25"/>
        <v>0</v>
      </c>
      <c r="BC29" s="252"/>
      <c r="BD29" s="252">
        <f t="shared" si="26"/>
        <v>0</v>
      </c>
      <c r="BE29" s="252"/>
      <c r="BF29" s="252"/>
      <c r="BG29" s="252">
        <f t="shared" si="27"/>
        <v>0</v>
      </c>
      <c r="BH29" s="252"/>
      <c r="BI29" s="252">
        <f t="shared" si="28"/>
        <v>0</v>
      </c>
      <c r="BJ29" s="252">
        <f t="shared" si="29"/>
        <v>0</v>
      </c>
      <c r="BK29" s="252">
        <f t="shared" si="9"/>
        <v>0</v>
      </c>
      <c r="BM29" s="252">
        <f t="shared" si="10"/>
        <v>0</v>
      </c>
      <c r="BO29" s="252">
        <f t="shared" si="11"/>
        <v>0</v>
      </c>
    </row>
    <row r="30" spans="2:67" ht="20.100000000000001" customHeight="1">
      <c r="B30" s="11">
        <v>22</v>
      </c>
      <c r="C30" s="52" t="str">
        <f>CONCATENATE('2'!C25,'2'!Q25,'2'!D25,'2'!Q25,'2'!E25)</f>
        <v xml:space="preserve">  </v>
      </c>
      <c r="D30" s="5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12">
        <f t="shared" si="0"/>
        <v>0</v>
      </c>
      <c r="Z30" s="12">
        <f t="shared" si="1"/>
        <v>0</v>
      </c>
      <c r="AA30" s="12">
        <f t="shared" si="2"/>
        <v>0</v>
      </c>
      <c r="AB30" s="13">
        <f>ROUNDUP(((40/AA5)*Y30),0)</f>
        <v>0</v>
      </c>
      <c r="AC30" s="14"/>
      <c r="AD30" s="262"/>
      <c r="AE30" s="263"/>
      <c r="AF30" s="252">
        <f t="shared" si="12"/>
        <v>0</v>
      </c>
      <c r="AG30" s="252">
        <f t="shared" si="13"/>
        <v>0</v>
      </c>
      <c r="AH30" s="252">
        <f t="shared" si="14"/>
        <v>0</v>
      </c>
      <c r="AI30" s="252">
        <f t="shared" si="15"/>
        <v>0</v>
      </c>
      <c r="AJ30" s="252">
        <f t="shared" si="16"/>
        <v>0</v>
      </c>
      <c r="AK30" s="252">
        <f t="shared" si="17"/>
        <v>0</v>
      </c>
      <c r="AL30" s="252">
        <f t="shared" si="18"/>
        <v>0</v>
      </c>
      <c r="AM30" s="252">
        <f t="shared" si="19"/>
        <v>0</v>
      </c>
      <c r="AN30" s="252">
        <f t="shared" si="20"/>
        <v>0</v>
      </c>
      <c r="AO30" s="252">
        <f t="shared" si="21"/>
        <v>0</v>
      </c>
      <c r="AP30" s="252">
        <f t="shared" si="22"/>
        <v>0</v>
      </c>
      <c r="AQ30" s="252">
        <f t="shared" si="22"/>
        <v>0</v>
      </c>
      <c r="AR30" s="252">
        <f t="shared" si="3"/>
        <v>0</v>
      </c>
      <c r="AS30" s="252">
        <f t="shared" si="4"/>
        <v>0</v>
      </c>
      <c r="AT30" s="252">
        <f t="shared" si="5"/>
        <v>0</v>
      </c>
      <c r="AU30" s="252">
        <f t="shared" si="6"/>
        <v>0</v>
      </c>
      <c r="AV30" s="252">
        <f t="shared" si="7"/>
        <v>0</v>
      </c>
      <c r="AW30" s="252">
        <f t="shared" si="8"/>
        <v>0</v>
      </c>
      <c r="AX30" s="252"/>
      <c r="AY30" s="252">
        <f t="shared" si="23"/>
        <v>0</v>
      </c>
      <c r="AZ30" s="252">
        <f t="shared" si="24"/>
        <v>0</v>
      </c>
      <c r="BA30" s="252"/>
      <c r="BB30" s="252">
        <f t="shared" si="25"/>
        <v>0</v>
      </c>
      <c r="BC30" s="252"/>
      <c r="BD30" s="252">
        <f t="shared" si="26"/>
        <v>0</v>
      </c>
      <c r="BE30" s="252"/>
      <c r="BF30" s="252"/>
      <c r="BG30" s="252">
        <f t="shared" si="27"/>
        <v>0</v>
      </c>
      <c r="BH30" s="252"/>
      <c r="BI30" s="252">
        <f t="shared" si="28"/>
        <v>0</v>
      </c>
      <c r="BJ30" s="252">
        <f t="shared" si="29"/>
        <v>0</v>
      </c>
      <c r="BK30" s="252">
        <f t="shared" si="9"/>
        <v>0</v>
      </c>
      <c r="BM30" s="252">
        <f t="shared" si="10"/>
        <v>0</v>
      </c>
      <c r="BO30" s="252">
        <f t="shared" si="11"/>
        <v>0</v>
      </c>
    </row>
    <row r="31" spans="2:67" ht="20.100000000000001" customHeight="1">
      <c r="B31" s="11">
        <v>23</v>
      </c>
      <c r="C31" s="52" t="str">
        <f>CONCATENATE('2'!C26,'2'!Q26,'2'!D26,'2'!Q26,'2'!E26)</f>
        <v xml:space="preserve">  </v>
      </c>
      <c r="D31" s="5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12">
        <f t="shared" si="0"/>
        <v>0</v>
      </c>
      <c r="Z31" s="12">
        <f t="shared" si="1"/>
        <v>0</v>
      </c>
      <c r="AA31" s="12">
        <f t="shared" si="2"/>
        <v>0</v>
      </c>
      <c r="AB31" s="13">
        <f>ROUNDUP(((40/AA5)*Y31),0)</f>
        <v>0</v>
      </c>
      <c r="AC31" s="14"/>
      <c r="AD31" s="262"/>
      <c r="AE31" s="263"/>
      <c r="AF31" s="252">
        <f t="shared" si="12"/>
        <v>0</v>
      </c>
      <c r="AG31" s="252">
        <f t="shared" si="13"/>
        <v>0</v>
      </c>
      <c r="AH31" s="252">
        <f t="shared" si="14"/>
        <v>0</v>
      </c>
      <c r="AI31" s="252">
        <f t="shared" si="15"/>
        <v>0</v>
      </c>
      <c r="AJ31" s="252">
        <f t="shared" si="16"/>
        <v>0</v>
      </c>
      <c r="AK31" s="252">
        <f t="shared" si="17"/>
        <v>0</v>
      </c>
      <c r="AL31" s="252">
        <f t="shared" si="18"/>
        <v>0</v>
      </c>
      <c r="AM31" s="252">
        <f t="shared" si="19"/>
        <v>0</v>
      </c>
      <c r="AN31" s="252">
        <f t="shared" si="20"/>
        <v>0</v>
      </c>
      <c r="AO31" s="252">
        <f t="shared" si="21"/>
        <v>0</v>
      </c>
      <c r="AP31" s="252">
        <f t="shared" si="22"/>
        <v>0</v>
      </c>
      <c r="AQ31" s="252">
        <f t="shared" si="22"/>
        <v>0</v>
      </c>
      <c r="AR31" s="252">
        <f t="shared" si="3"/>
        <v>0</v>
      </c>
      <c r="AS31" s="252">
        <f t="shared" si="4"/>
        <v>0</v>
      </c>
      <c r="AT31" s="252">
        <f t="shared" si="5"/>
        <v>0</v>
      </c>
      <c r="AU31" s="252">
        <f t="shared" si="6"/>
        <v>0</v>
      </c>
      <c r="AV31" s="252">
        <f t="shared" si="7"/>
        <v>0</v>
      </c>
      <c r="AW31" s="252">
        <f t="shared" si="8"/>
        <v>0</v>
      </c>
      <c r="AX31" s="252"/>
      <c r="AY31" s="252">
        <f t="shared" si="23"/>
        <v>0</v>
      </c>
      <c r="AZ31" s="252">
        <f t="shared" si="24"/>
        <v>0</v>
      </c>
      <c r="BA31" s="252"/>
      <c r="BB31" s="252">
        <f t="shared" si="25"/>
        <v>0</v>
      </c>
      <c r="BC31" s="252"/>
      <c r="BD31" s="252">
        <f t="shared" si="26"/>
        <v>0</v>
      </c>
      <c r="BE31" s="252"/>
      <c r="BF31" s="252"/>
      <c r="BG31" s="252">
        <f t="shared" si="27"/>
        <v>0</v>
      </c>
      <c r="BH31" s="252"/>
      <c r="BI31" s="252">
        <f t="shared" si="28"/>
        <v>0</v>
      </c>
      <c r="BJ31" s="252">
        <f t="shared" si="29"/>
        <v>0</v>
      </c>
      <c r="BK31" s="252">
        <f t="shared" si="9"/>
        <v>0</v>
      </c>
      <c r="BM31" s="252">
        <f t="shared" si="10"/>
        <v>0</v>
      </c>
      <c r="BO31" s="252">
        <f t="shared" si="11"/>
        <v>0</v>
      </c>
    </row>
    <row r="32" spans="2:67" ht="20.100000000000001" customHeight="1">
      <c r="B32" s="11">
        <v>24</v>
      </c>
      <c r="C32" s="52" t="str">
        <f>CONCATENATE('2'!C27,'2'!Q27,'2'!D27,'2'!Q27,'2'!E27)</f>
        <v xml:space="preserve">  </v>
      </c>
      <c r="D32" s="5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12">
        <f t="shared" si="0"/>
        <v>0</v>
      </c>
      <c r="Z32" s="12">
        <f t="shared" si="1"/>
        <v>0</v>
      </c>
      <c r="AA32" s="12">
        <f t="shared" si="2"/>
        <v>0</v>
      </c>
      <c r="AB32" s="13">
        <f>ROUNDUP(((40/AA5)*Y32),0)</f>
        <v>0</v>
      </c>
      <c r="AC32" s="14"/>
      <c r="AD32" s="262"/>
      <c r="AE32" s="263"/>
      <c r="AF32" s="252">
        <f t="shared" si="12"/>
        <v>0</v>
      </c>
      <c r="AG32" s="252">
        <f t="shared" si="13"/>
        <v>0</v>
      </c>
      <c r="AH32" s="252">
        <f t="shared" si="14"/>
        <v>0</v>
      </c>
      <c r="AI32" s="252">
        <f t="shared" si="15"/>
        <v>0</v>
      </c>
      <c r="AJ32" s="252">
        <f t="shared" si="16"/>
        <v>0</v>
      </c>
      <c r="AK32" s="252">
        <f t="shared" si="17"/>
        <v>0</v>
      </c>
      <c r="AL32" s="252">
        <f t="shared" si="18"/>
        <v>0</v>
      </c>
      <c r="AM32" s="252">
        <f t="shared" si="19"/>
        <v>0</v>
      </c>
      <c r="AN32" s="252">
        <f t="shared" si="20"/>
        <v>0</v>
      </c>
      <c r="AO32" s="252">
        <f t="shared" si="21"/>
        <v>0</v>
      </c>
      <c r="AP32" s="252">
        <f t="shared" si="22"/>
        <v>0</v>
      </c>
      <c r="AQ32" s="252">
        <f t="shared" si="22"/>
        <v>0</v>
      </c>
      <c r="AR32" s="252">
        <f t="shared" si="3"/>
        <v>0</v>
      </c>
      <c r="AS32" s="252">
        <f t="shared" si="4"/>
        <v>0</v>
      </c>
      <c r="AT32" s="252">
        <f t="shared" si="5"/>
        <v>0</v>
      </c>
      <c r="AU32" s="252">
        <f t="shared" si="6"/>
        <v>0</v>
      </c>
      <c r="AV32" s="252">
        <f t="shared" si="7"/>
        <v>0</v>
      </c>
      <c r="AW32" s="252">
        <f t="shared" si="8"/>
        <v>0</v>
      </c>
      <c r="AX32" s="252"/>
      <c r="AY32" s="252">
        <f t="shared" si="23"/>
        <v>0</v>
      </c>
      <c r="AZ32" s="252">
        <f t="shared" si="24"/>
        <v>0</v>
      </c>
      <c r="BA32" s="252"/>
      <c r="BB32" s="252">
        <f t="shared" si="25"/>
        <v>0</v>
      </c>
      <c r="BC32" s="252"/>
      <c r="BD32" s="252">
        <f t="shared" si="26"/>
        <v>0</v>
      </c>
      <c r="BE32" s="252"/>
      <c r="BF32" s="252"/>
      <c r="BG32" s="252">
        <f t="shared" si="27"/>
        <v>0</v>
      </c>
      <c r="BH32" s="252"/>
      <c r="BI32" s="252">
        <f t="shared" si="28"/>
        <v>0</v>
      </c>
      <c r="BJ32" s="252">
        <f t="shared" si="29"/>
        <v>0</v>
      </c>
      <c r="BK32" s="252">
        <f t="shared" si="9"/>
        <v>0</v>
      </c>
      <c r="BM32" s="252">
        <f t="shared" si="10"/>
        <v>0</v>
      </c>
      <c r="BO32" s="252">
        <f t="shared" si="11"/>
        <v>0</v>
      </c>
    </row>
    <row r="33" spans="2:67" ht="20.100000000000001" customHeight="1">
      <c r="B33" s="11">
        <v>25</v>
      </c>
      <c r="C33" s="52" t="str">
        <f>CONCATENATE('2'!C28,'2'!Q28,'2'!D28,'2'!Q28,'2'!E28)</f>
        <v xml:space="preserve">  </v>
      </c>
      <c r="D33" s="51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12">
        <f t="shared" si="0"/>
        <v>0</v>
      </c>
      <c r="Z33" s="12">
        <f t="shared" si="1"/>
        <v>0</v>
      </c>
      <c r="AA33" s="12">
        <f t="shared" si="2"/>
        <v>0</v>
      </c>
      <c r="AB33" s="13">
        <f>ROUNDUP(((40/AA5)*Y33),0)</f>
        <v>0</v>
      </c>
      <c r="AC33" s="14"/>
      <c r="AD33" s="262"/>
      <c r="AE33" s="263"/>
      <c r="AF33" s="252">
        <f t="shared" si="12"/>
        <v>0</v>
      </c>
      <c r="AG33" s="252">
        <f t="shared" si="13"/>
        <v>0</v>
      </c>
      <c r="AH33" s="252">
        <f t="shared" si="14"/>
        <v>0</v>
      </c>
      <c r="AI33" s="252">
        <f t="shared" si="15"/>
        <v>0</v>
      </c>
      <c r="AJ33" s="252">
        <f t="shared" si="16"/>
        <v>0</v>
      </c>
      <c r="AK33" s="252">
        <f t="shared" si="17"/>
        <v>0</v>
      </c>
      <c r="AL33" s="252">
        <f t="shared" si="18"/>
        <v>0</v>
      </c>
      <c r="AM33" s="252">
        <f t="shared" si="19"/>
        <v>0</v>
      </c>
      <c r="AN33" s="252">
        <f t="shared" si="20"/>
        <v>0</v>
      </c>
      <c r="AO33" s="252">
        <f t="shared" si="21"/>
        <v>0</v>
      </c>
      <c r="AP33" s="252">
        <f t="shared" si="22"/>
        <v>0</v>
      </c>
      <c r="AQ33" s="252">
        <f t="shared" si="22"/>
        <v>0</v>
      </c>
      <c r="AR33" s="252">
        <f t="shared" si="3"/>
        <v>0</v>
      </c>
      <c r="AS33" s="252">
        <f t="shared" si="4"/>
        <v>0</v>
      </c>
      <c r="AT33" s="252">
        <f t="shared" si="5"/>
        <v>0</v>
      </c>
      <c r="AU33" s="252">
        <f t="shared" si="6"/>
        <v>0</v>
      </c>
      <c r="AV33" s="252">
        <f t="shared" si="7"/>
        <v>0</v>
      </c>
      <c r="AW33" s="252">
        <f t="shared" si="8"/>
        <v>0</v>
      </c>
      <c r="AX33" s="252"/>
      <c r="AY33" s="252">
        <f t="shared" si="23"/>
        <v>0</v>
      </c>
      <c r="AZ33" s="252">
        <f t="shared" si="24"/>
        <v>0</v>
      </c>
      <c r="BA33" s="252"/>
      <c r="BB33" s="252">
        <f t="shared" si="25"/>
        <v>0</v>
      </c>
      <c r="BC33" s="252"/>
      <c r="BD33" s="252">
        <f t="shared" si="26"/>
        <v>0</v>
      </c>
      <c r="BE33" s="252"/>
      <c r="BF33" s="252"/>
      <c r="BG33" s="252">
        <f t="shared" si="27"/>
        <v>0</v>
      </c>
      <c r="BH33" s="252"/>
      <c r="BI33" s="252">
        <f t="shared" si="28"/>
        <v>0</v>
      </c>
      <c r="BJ33" s="252">
        <f t="shared" si="29"/>
        <v>0</v>
      </c>
      <c r="BK33" s="252">
        <f t="shared" si="9"/>
        <v>0</v>
      </c>
      <c r="BM33" s="252">
        <f t="shared" si="10"/>
        <v>0</v>
      </c>
      <c r="BO33" s="252">
        <f t="shared" si="11"/>
        <v>0</v>
      </c>
    </row>
    <row r="34" spans="2:67" ht="20.100000000000001" customHeight="1">
      <c r="B34" s="11">
        <v>26</v>
      </c>
      <c r="C34" s="52" t="str">
        <f>CONCATENATE('2'!C29,'2'!Q29,'2'!D29,'2'!Q29,'2'!E29)</f>
        <v xml:space="preserve">  </v>
      </c>
      <c r="D34" s="51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12">
        <f t="shared" si="0"/>
        <v>0</v>
      </c>
      <c r="Z34" s="12">
        <f t="shared" si="1"/>
        <v>0</v>
      </c>
      <c r="AA34" s="12">
        <f t="shared" si="2"/>
        <v>0</v>
      </c>
      <c r="AB34" s="13">
        <f>ROUNDUP(((40/AA5)*Y34),0)</f>
        <v>0</v>
      </c>
      <c r="AC34" s="14"/>
      <c r="AD34" s="262"/>
      <c r="AE34" s="263"/>
      <c r="AF34" s="252">
        <f t="shared" si="12"/>
        <v>0</v>
      </c>
      <c r="AG34" s="252">
        <f t="shared" si="13"/>
        <v>0</v>
      </c>
      <c r="AH34" s="252">
        <f t="shared" si="14"/>
        <v>0</v>
      </c>
      <c r="AI34" s="252">
        <f t="shared" si="15"/>
        <v>0</v>
      </c>
      <c r="AJ34" s="252">
        <f t="shared" si="16"/>
        <v>0</v>
      </c>
      <c r="AK34" s="252">
        <f t="shared" si="17"/>
        <v>0</v>
      </c>
      <c r="AL34" s="252">
        <f t="shared" si="18"/>
        <v>0</v>
      </c>
      <c r="AM34" s="252">
        <f t="shared" si="19"/>
        <v>0</v>
      </c>
      <c r="AN34" s="252">
        <f t="shared" si="20"/>
        <v>0</v>
      </c>
      <c r="AO34" s="252">
        <f t="shared" si="21"/>
        <v>0</v>
      </c>
      <c r="AP34" s="252">
        <f t="shared" si="22"/>
        <v>0</v>
      </c>
      <c r="AQ34" s="252">
        <f t="shared" si="22"/>
        <v>0</v>
      </c>
      <c r="AR34" s="252">
        <f t="shared" si="3"/>
        <v>0</v>
      </c>
      <c r="AS34" s="252">
        <f t="shared" si="4"/>
        <v>0</v>
      </c>
      <c r="AT34" s="252">
        <f t="shared" si="5"/>
        <v>0</v>
      </c>
      <c r="AU34" s="252">
        <f t="shared" si="6"/>
        <v>0</v>
      </c>
      <c r="AV34" s="252">
        <f t="shared" si="7"/>
        <v>0</v>
      </c>
      <c r="AW34" s="252">
        <f t="shared" si="8"/>
        <v>0</v>
      </c>
      <c r="AX34" s="252"/>
      <c r="AY34" s="252">
        <f t="shared" si="23"/>
        <v>0</v>
      </c>
      <c r="AZ34" s="252">
        <f t="shared" si="24"/>
        <v>0</v>
      </c>
      <c r="BA34" s="252"/>
      <c r="BB34" s="252">
        <f t="shared" si="25"/>
        <v>0</v>
      </c>
      <c r="BC34" s="252"/>
      <c r="BD34" s="252">
        <f t="shared" si="26"/>
        <v>0</v>
      </c>
      <c r="BE34" s="252"/>
      <c r="BF34" s="252"/>
      <c r="BG34" s="252">
        <f t="shared" si="27"/>
        <v>0</v>
      </c>
      <c r="BH34" s="252"/>
      <c r="BI34" s="252">
        <f t="shared" si="28"/>
        <v>0</v>
      </c>
      <c r="BJ34" s="252">
        <f t="shared" si="29"/>
        <v>0</v>
      </c>
      <c r="BK34" s="252">
        <f t="shared" si="9"/>
        <v>0</v>
      </c>
      <c r="BM34" s="252">
        <f t="shared" si="10"/>
        <v>0</v>
      </c>
      <c r="BO34" s="252">
        <f t="shared" si="11"/>
        <v>0</v>
      </c>
    </row>
    <row r="35" spans="2:67" ht="20.100000000000001" customHeight="1">
      <c r="B35" s="11">
        <v>27</v>
      </c>
      <c r="C35" s="52" t="str">
        <f>CONCATENATE('2'!C30,'2'!Q30,'2'!D30,'2'!Q30,'2'!E30)</f>
        <v xml:space="preserve">  </v>
      </c>
      <c r="D35" s="51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12">
        <f t="shared" si="0"/>
        <v>0</v>
      </c>
      <c r="Z35" s="12">
        <f t="shared" si="1"/>
        <v>0</v>
      </c>
      <c r="AA35" s="12">
        <f t="shared" si="2"/>
        <v>0</v>
      </c>
      <c r="AB35" s="13">
        <f>ROUNDUP(((40/AA5)*Y35),0)</f>
        <v>0</v>
      </c>
      <c r="AC35" s="14"/>
      <c r="AD35" s="262"/>
      <c r="AE35" s="263"/>
      <c r="AF35" s="252">
        <f t="shared" si="12"/>
        <v>0</v>
      </c>
      <c r="AG35" s="252">
        <f t="shared" si="13"/>
        <v>0</v>
      </c>
      <c r="AH35" s="252">
        <f t="shared" si="14"/>
        <v>0</v>
      </c>
      <c r="AI35" s="252">
        <f t="shared" si="15"/>
        <v>0</v>
      </c>
      <c r="AJ35" s="252">
        <f t="shared" si="16"/>
        <v>0</v>
      </c>
      <c r="AK35" s="252">
        <f t="shared" si="17"/>
        <v>0</v>
      </c>
      <c r="AL35" s="252">
        <f t="shared" si="18"/>
        <v>0</v>
      </c>
      <c r="AM35" s="252">
        <f t="shared" si="19"/>
        <v>0</v>
      </c>
      <c r="AN35" s="252">
        <f t="shared" si="20"/>
        <v>0</v>
      </c>
      <c r="AO35" s="252">
        <f t="shared" si="21"/>
        <v>0</v>
      </c>
      <c r="AP35" s="252">
        <f t="shared" si="22"/>
        <v>0</v>
      </c>
      <c r="AQ35" s="252">
        <f t="shared" si="22"/>
        <v>0</v>
      </c>
      <c r="AR35" s="252">
        <f t="shared" si="3"/>
        <v>0</v>
      </c>
      <c r="AS35" s="252">
        <f t="shared" si="4"/>
        <v>0</v>
      </c>
      <c r="AT35" s="252">
        <f t="shared" si="5"/>
        <v>0</v>
      </c>
      <c r="AU35" s="252">
        <f t="shared" si="6"/>
        <v>0</v>
      </c>
      <c r="AV35" s="252">
        <f t="shared" si="7"/>
        <v>0</v>
      </c>
      <c r="AW35" s="252">
        <f t="shared" si="8"/>
        <v>0</v>
      </c>
      <c r="AX35" s="252"/>
      <c r="AY35" s="252">
        <f t="shared" si="23"/>
        <v>0</v>
      </c>
      <c r="AZ35" s="252">
        <f t="shared" si="24"/>
        <v>0</v>
      </c>
      <c r="BA35" s="252"/>
      <c r="BB35" s="252">
        <f t="shared" si="25"/>
        <v>0</v>
      </c>
      <c r="BC35" s="252"/>
      <c r="BD35" s="252">
        <f t="shared" si="26"/>
        <v>0</v>
      </c>
      <c r="BE35" s="252"/>
      <c r="BF35" s="252"/>
      <c r="BG35" s="252">
        <f t="shared" si="27"/>
        <v>0</v>
      </c>
      <c r="BH35" s="252"/>
      <c r="BI35" s="252">
        <f t="shared" si="28"/>
        <v>0</v>
      </c>
      <c r="BJ35" s="252">
        <f t="shared" si="29"/>
        <v>0</v>
      </c>
      <c r="BK35" s="252">
        <f t="shared" si="9"/>
        <v>0</v>
      </c>
      <c r="BM35" s="252">
        <f t="shared" si="10"/>
        <v>0</v>
      </c>
      <c r="BO35" s="252">
        <f t="shared" si="11"/>
        <v>0</v>
      </c>
    </row>
    <row r="36" spans="2:67" ht="20.100000000000001" customHeight="1">
      <c r="B36" s="11">
        <v>28</v>
      </c>
      <c r="C36" s="52" t="str">
        <f>CONCATENATE('2'!C31,'2'!Q31,'2'!D31,'2'!Q31,'2'!E31)</f>
        <v xml:space="preserve">  </v>
      </c>
      <c r="D36" s="51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12">
        <f t="shared" si="0"/>
        <v>0</v>
      </c>
      <c r="Z36" s="12">
        <f t="shared" si="1"/>
        <v>0</v>
      </c>
      <c r="AA36" s="12">
        <f t="shared" si="2"/>
        <v>0</v>
      </c>
      <c r="AB36" s="13">
        <f>ROUNDUP(((40/AA5)*Y36),0)</f>
        <v>0</v>
      </c>
      <c r="AC36" s="14"/>
      <c r="AD36" s="262"/>
      <c r="AE36" s="263"/>
      <c r="AF36" s="252">
        <f t="shared" si="12"/>
        <v>0</v>
      </c>
      <c r="AG36" s="252">
        <f t="shared" si="13"/>
        <v>0</v>
      </c>
      <c r="AH36" s="252">
        <f t="shared" si="14"/>
        <v>0</v>
      </c>
      <c r="AI36" s="252">
        <f t="shared" si="15"/>
        <v>0</v>
      </c>
      <c r="AJ36" s="252">
        <f t="shared" si="16"/>
        <v>0</v>
      </c>
      <c r="AK36" s="252">
        <f t="shared" si="17"/>
        <v>0</v>
      </c>
      <c r="AL36" s="252">
        <f t="shared" si="18"/>
        <v>0</v>
      </c>
      <c r="AM36" s="252">
        <f t="shared" si="19"/>
        <v>0</v>
      </c>
      <c r="AN36" s="252">
        <f t="shared" si="20"/>
        <v>0</v>
      </c>
      <c r="AO36" s="252">
        <f t="shared" si="21"/>
        <v>0</v>
      </c>
      <c r="AP36" s="252">
        <f t="shared" si="22"/>
        <v>0</v>
      </c>
      <c r="AQ36" s="252">
        <f t="shared" si="22"/>
        <v>0</v>
      </c>
      <c r="AR36" s="252">
        <f t="shared" si="3"/>
        <v>0</v>
      </c>
      <c r="AS36" s="252">
        <f t="shared" si="4"/>
        <v>0</v>
      </c>
      <c r="AT36" s="252">
        <f t="shared" si="5"/>
        <v>0</v>
      </c>
      <c r="AU36" s="252">
        <f t="shared" si="6"/>
        <v>0</v>
      </c>
      <c r="AV36" s="252">
        <f t="shared" si="7"/>
        <v>0</v>
      </c>
      <c r="AW36" s="252">
        <f t="shared" si="8"/>
        <v>0</v>
      </c>
      <c r="AX36" s="252"/>
      <c r="AY36" s="252">
        <f t="shared" si="23"/>
        <v>0</v>
      </c>
      <c r="AZ36" s="252">
        <f t="shared" si="24"/>
        <v>0</v>
      </c>
      <c r="BA36" s="252"/>
      <c r="BB36" s="252">
        <f t="shared" si="25"/>
        <v>0</v>
      </c>
      <c r="BC36" s="252"/>
      <c r="BD36" s="252">
        <f t="shared" si="26"/>
        <v>0</v>
      </c>
      <c r="BE36" s="252"/>
      <c r="BF36" s="252"/>
      <c r="BG36" s="252">
        <f t="shared" si="27"/>
        <v>0</v>
      </c>
      <c r="BH36" s="252"/>
      <c r="BI36" s="252">
        <f t="shared" si="28"/>
        <v>0</v>
      </c>
      <c r="BJ36" s="252">
        <f t="shared" si="29"/>
        <v>0</v>
      </c>
      <c r="BK36" s="252">
        <f t="shared" si="9"/>
        <v>0</v>
      </c>
      <c r="BM36" s="252">
        <f t="shared" si="10"/>
        <v>0</v>
      </c>
      <c r="BO36" s="252">
        <f t="shared" si="11"/>
        <v>0</v>
      </c>
    </row>
    <row r="37" spans="2:67" ht="20.100000000000001" customHeight="1">
      <c r="B37" s="11">
        <v>29</v>
      </c>
      <c r="C37" s="52" t="str">
        <f>CONCATENATE('2'!C32,'2'!Q32,'2'!D32,'2'!Q32,'2'!E32)</f>
        <v xml:space="preserve">  </v>
      </c>
      <c r="D37" s="51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12">
        <f t="shared" si="0"/>
        <v>0</v>
      </c>
      <c r="Z37" s="12">
        <f t="shared" si="1"/>
        <v>0</v>
      </c>
      <c r="AA37" s="12">
        <f t="shared" si="2"/>
        <v>0</v>
      </c>
      <c r="AB37" s="13">
        <f>ROUNDUP(((40/AA5)*Y37),0)</f>
        <v>0</v>
      </c>
      <c r="AC37" s="14"/>
      <c r="AD37" s="262"/>
      <c r="AE37" s="263"/>
      <c r="AF37" s="252">
        <f t="shared" si="12"/>
        <v>0</v>
      </c>
      <c r="AG37" s="252">
        <f t="shared" si="13"/>
        <v>0</v>
      </c>
      <c r="AH37" s="252">
        <f t="shared" si="14"/>
        <v>0</v>
      </c>
      <c r="AI37" s="252">
        <f t="shared" si="15"/>
        <v>0</v>
      </c>
      <c r="AJ37" s="252">
        <f t="shared" si="16"/>
        <v>0</v>
      </c>
      <c r="AK37" s="252">
        <f t="shared" si="17"/>
        <v>0</v>
      </c>
      <c r="AL37" s="252">
        <f t="shared" si="18"/>
        <v>0</v>
      </c>
      <c r="AM37" s="252">
        <f t="shared" si="19"/>
        <v>0</v>
      </c>
      <c r="AN37" s="252">
        <f t="shared" si="20"/>
        <v>0</v>
      </c>
      <c r="AO37" s="252">
        <f t="shared" si="21"/>
        <v>0</v>
      </c>
      <c r="AP37" s="252">
        <f t="shared" si="22"/>
        <v>0</v>
      </c>
      <c r="AQ37" s="252">
        <f t="shared" si="22"/>
        <v>0</v>
      </c>
      <c r="AR37" s="252">
        <f t="shared" si="3"/>
        <v>0</v>
      </c>
      <c r="AS37" s="252">
        <f t="shared" si="4"/>
        <v>0</v>
      </c>
      <c r="AT37" s="252">
        <f t="shared" si="5"/>
        <v>0</v>
      </c>
      <c r="AU37" s="252">
        <f t="shared" si="6"/>
        <v>0</v>
      </c>
      <c r="AV37" s="252">
        <f t="shared" si="7"/>
        <v>0</v>
      </c>
      <c r="AW37" s="252">
        <f t="shared" si="8"/>
        <v>0</v>
      </c>
      <c r="AX37" s="252"/>
      <c r="AY37" s="252">
        <f t="shared" si="23"/>
        <v>0</v>
      </c>
      <c r="AZ37" s="252">
        <f t="shared" si="24"/>
        <v>0</v>
      </c>
      <c r="BA37" s="252"/>
      <c r="BB37" s="252">
        <f t="shared" si="25"/>
        <v>0</v>
      </c>
      <c r="BC37" s="252"/>
      <c r="BD37" s="252">
        <f t="shared" si="26"/>
        <v>0</v>
      </c>
      <c r="BE37" s="252"/>
      <c r="BF37" s="252"/>
      <c r="BG37" s="252">
        <f t="shared" si="27"/>
        <v>0</v>
      </c>
      <c r="BH37" s="252"/>
      <c r="BI37" s="252">
        <f t="shared" si="28"/>
        <v>0</v>
      </c>
      <c r="BJ37" s="252">
        <f t="shared" si="29"/>
        <v>0</v>
      </c>
      <c r="BK37" s="252">
        <f t="shared" si="9"/>
        <v>0</v>
      </c>
      <c r="BM37" s="252">
        <f t="shared" si="10"/>
        <v>0</v>
      </c>
      <c r="BO37" s="252">
        <f t="shared" si="11"/>
        <v>0</v>
      </c>
    </row>
    <row r="38" spans="2:67" ht="20.100000000000001" customHeight="1">
      <c r="B38" s="11">
        <v>30</v>
      </c>
      <c r="C38" s="52" t="str">
        <f>CONCATENATE('2'!C33,'2'!Q33,'2'!D33,'2'!Q33,'2'!E33)</f>
        <v xml:space="preserve">  </v>
      </c>
      <c r="D38" s="51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12">
        <f t="shared" si="0"/>
        <v>0</v>
      </c>
      <c r="Z38" s="12">
        <f t="shared" si="1"/>
        <v>0</v>
      </c>
      <c r="AA38" s="12">
        <f t="shared" si="2"/>
        <v>0</v>
      </c>
      <c r="AB38" s="13">
        <f>ROUNDUP(((40/AA5)*Y38),0)</f>
        <v>0</v>
      </c>
      <c r="AC38" s="14"/>
      <c r="AD38" s="262"/>
      <c r="AE38" s="263"/>
      <c r="AF38" s="252">
        <f t="shared" si="12"/>
        <v>0</v>
      </c>
      <c r="AG38" s="252">
        <f t="shared" si="13"/>
        <v>0</v>
      </c>
      <c r="AH38" s="252">
        <f t="shared" si="14"/>
        <v>0</v>
      </c>
      <c r="AI38" s="252">
        <f t="shared" si="15"/>
        <v>0</v>
      </c>
      <c r="AJ38" s="252">
        <f t="shared" si="16"/>
        <v>0</v>
      </c>
      <c r="AK38" s="252">
        <f t="shared" si="17"/>
        <v>0</v>
      </c>
      <c r="AL38" s="252">
        <f t="shared" si="18"/>
        <v>0</v>
      </c>
      <c r="AM38" s="252">
        <f t="shared" si="19"/>
        <v>0</v>
      </c>
      <c r="AN38" s="252">
        <f t="shared" si="20"/>
        <v>0</v>
      </c>
      <c r="AO38" s="252">
        <f t="shared" si="21"/>
        <v>0</v>
      </c>
      <c r="AP38" s="252">
        <f t="shared" si="22"/>
        <v>0</v>
      </c>
      <c r="AQ38" s="252">
        <f t="shared" si="22"/>
        <v>0</v>
      </c>
      <c r="AR38" s="252">
        <f t="shared" si="3"/>
        <v>0</v>
      </c>
      <c r="AS38" s="252">
        <f t="shared" si="4"/>
        <v>0</v>
      </c>
      <c r="AT38" s="252">
        <f t="shared" si="5"/>
        <v>0</v>
      </c>
      <c r="AU38" s="252">
        <f t="shared" si="6"/>
        <v>0</v>
      </c>
      <c r="AV38" s="252">
        <f t="shared" si="7"/>
        <v>0</v>
      </c>
      <c r="AW38" s="252">
        <f t="shared" si="8"/>
        <v>0</v>
      </c>
      <c r="AX38" s="252"/>
      <c r="AY38" s="252">
        <f t="shared" si="23"/>
        <v>0</v>
      </c>
      <c r="AZ38" s="252">
        <f t="shared" si="24"/>
        <v>0</v>
      </c>
      <c r="BA38" s="252"/>
      <c r="BB38" s="252">
        <f t="shared" si="25"/>
        <v>0</v>
      </c>
      <c r="BC38" s="252"/>
      <c r="BD38" s="252">
        <f t="shared" si="26"/>
        <v>0</v>
      </c>
      <c r="BE38" s="252"/>
      <c r="BF38" s="252"/>
      <c r="BG38" s="252">
        <f t="shared" si="27"/>
        <v>0</v>
      </c>
      <c r="BH38" s="252"/>
      <c r="BI38" s="252">
        <f t="shared" si="28"/>
        <v>0</v>
      </c>
      <c r="BJ38" s="252">
        <f t="shared" si="29"/>
        <v>0</v>
      </c>
      <c r="BK38" s="252">
        <f t="shared" si="9"/>
        <v>0</v>
      </c>
      <c r="BM38" s="252">
        <f t="shared" si="10"/>
        <v>0</v>
      </c>
      <c r="BO38" s="252">
        <f t="shared" si="11"/>
        <v>0</v>
      </c>
    </row>
    <row r="39" spans="2:67" ht="20.100000000000001" customHeight="1">
      <c r="B39" s="11">
        <v>31</v>
      </c>
      <c r="C39" s="52" t="str">
        <f>CONCATENATE('2'!C34,'2'!Q34,'2'!D34,'2'!Q34,'2'!E34)</f>
        <v xml:space="preserve">  </v>
      </c>
      <c r="D39" s="51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12">
        <f t="shared" si="0"/>
        <v>0</v>
      </c>
      <c r="Z39" s="12">
        <f t="shared" si="1"/>
        <v>0</v>
      </c>
      <c r="AA39" s="12">
        <f t="shared" si="2"/>
        <v>0</v>
      </c>
      <c r="AB39" s="13">
        <f>ROUNDUP(((40/AA5)*Y39),0)</f>
        <v>0</v>
      </c>
      <c r="AC39" s="14"/>
      <c r="AD39" s="262"/>
      <c r="AE39" s="263"/>
      <c r="AF39" s="252">
        <f t="shared" si="12"/>
        <v>0</v>
      </c>
      <c r="AG39" s="252">
        <f t="shared" si="13"/>
        <v>0</v>
      </c>
      <c r="AH39" s="252">
        <f t="shared" si="14"/>
        <v>0</v>
      </c>
      <c r="AI39" s="252">
        <f t="shared" si="15"/>
        <v>0</v>
      </c>
      <c r="AJ39" s="252">
        <f t="shared" si="16"/>
        <v>0</v>
      </c>
      <c r="AK39" s="252">
        <f t="shared" si="17"/>
        <v>0</v>
      </c>
      <c r="AL39" s="252">
        <f t="shared" si="18"/>
        <v>0</v>
      </c>
      <c r="AM39" s="252">
        <f t="shared" si="19"/>
        <v>0</v>
      </c>
      <c r="AN39" s="252">
        <f t="shared" si="20"/>
        <v>0</v>
      </c>
      <c r="AO39" s="252">
        <f t="shared" si="21"/>
        <v>0</v>
      </c>
      <c r="AP39" s="252">
        <f t="shared" si="22"/>
        <v>0</v>
      </c>
      <c r="AQ39" s="252">
        <f t="shared" si="22"/>
        <v>0</v>
      </c>
      <c r="AR39" s="252">
        <f t="shared" si="3"/>
        <v>0</v>
      </c>
      <c r="AS39" s="252">
        <f t="shared" si="4"/>
        <v>0</v>
      </c>
      <c r="AT39" s="252">
        <f t="shared" si="5"/>
        <v>0</v>
      </c>
      <c r="AU39" s="252">
        <f t="shared" si="6"/>
        <v>0</v>
      </c>
      <c r="AV39" s="252">
        <f t="shared" si="7"/>
        <v>0</v>
      </c>
      <c r="AW39" s="252">
        <f t="shared" si="8"/>
        <v>0</v>
      </c>
      <c r="AX39" s="252"/>
      <c r="AY39" s="252">
        <f t="shared" si="23"/>
        <v>0</v>
      </c>
      <c r="AZ39" s="252">
        <f t="shared" si="24"/>
        <v>0</v>
      </c>
      <c r="BA39" s="252"/>
      <c r="BB39" s="252">
        <f t="shared" si="25"/>
        <v>0</v>
      </c>
      <c r="BC39" s="252"/>
      <c r="BD39" s="252">
        <f t="shared" si="26"/>
        <v>0</v>
      </c>
      <c r="BE39" s="252"/>
      <c r="BF39" s="252"/>
      <c r="BG39" s="252">
        <f t="shared" si="27"/>
        <v>0</v>
      </c>
      <c r="BH39" s="252"/>
      <c r="BI39" s="252">
        <f t="shared" si="28"/>
        <v>0</v>
      </c>
      <c r="BJ39" s="252">
        <f t="shared" si="29"/>
        <v>0</v>
      </c>
      <c r="BK39" s="252">
        <f t="shared" si="9"/>
        <v>0</v>
      </c>
      <c r="BM39" s="252">
        <f t="shared" si="10"/>
        <v>0</v>
      </c>
      <c r="BO39" s="252">
        <f t="shared" si="11"/>
        <v>0</v>
      </c>
    </row>
    <row r="40" spans="2:67" ht="20.100000000000001" customHeight="1">
      <c r="B40" s="11">
        <v>32</v>
      </c>
      <c r="C40" s="52" t="str">
        <f>CONCATENATE('2'!C35,'2'!Q35,'2'!D35,'2'!Q35,'2'!E35)</f>
        <v xml:space="preserve">  </v>
      </c>
      <c r="D40" s="51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12">
        <f t="shared" si="0"/>
        <v>0</v>
      </c>
      <c r="Z40" s="12">
        <f t="shared" si="1"/>
        <v>0</v>
      </c>
      <c r="AA40" s="12">
        <f t="shared" si="2"/>
        <v>0</v>
      </c>
      <c r="AB40" s="13">
        <f>ROUNDUP(((40/AA5)*Y40),0)</f>
        <v>0</v>
      </c>
      <c r="AC40" s="14"/>
      <c r="AD40" s="262"/>
      <c r="AE40" s="263"/>
      <c r="AF40" s="252">
        <f t="shared" si="12"/>
        <v>0</v>
      </c>
      <c r="AG40" s="252">
        <f t="shared" si="13"/>
        <v>0</v>
      </c>
      <c r="AH40" s="252">
        <f t="shared" si="14"/>
        <v>0</v>
      </c>
      <c r="AI40" s="252">
        <f t="shared" si="15"/>
        <v>0</v>
      </c>
      <c r="AJ40" s="252">
        <f t="shared" si="16"/>
        <v>0</v>
      </c>
      <c r="AK40" s="252">
        <f t="shared" si="17"/>
        <v>0</v>
      </c>
      <c r="AL40" s="252">
        <f t="shared" si="18"/>
        <v>0</v>
      </c>
      <c r="AM40" s="252">
        <f t="shared" si="19"/>
        <v>0</v>
      </c>
      <c r="AN40" s="252">
        <f t="shared" si="20"/>
        <v>0</v>
      </c>
      <c r="AO40" s="252">
        <f t="shared" si="21"/>
        <v>0</v>
      </c>
      <c r="AP40" s="252">
        <f t="shared" si="22"/>
        <v>0</v>
      </c>
      <c r="AQ40" s="252">
        <f t="shared" si="22"/>
        <v>0</v>
      </c>
      <c r="AR40" s="252">
        <f t="shared" si="3"/>
        <v>0</v>
      </c>
      <c r="AS40" s="252">
        <f t="shared" si="4"/>
        <v>0</v>
      </c>
      <c r="AT40" s="252">
        <f t="shared" si="5"/>
        <v>0</v>
      </c>
      <c r="AU40" s="252">
        <f t="shared" si="6"/>
        <v>0</v>
      </c>
      <c r="AV40" s="252">
        <f t="shared" si="7"/>
        <v>0</v>
      </c>
      <c r="AW40" s="252">
        <f t="shared" si="8"/>
        <v>0</v>
      </c>
      <c r="AX40" s="252"/>
      <c r="AY40" s="252">
        <f t="shared" si="23"/>
        <v>0</v>
      </c>
      <c r="AZ40" s="252">
        <f t="shared" si="24"/>
        <v>0</v>
      </c>
      <c r="BA40" s="252"/>
      <c r="BB40" s="252">
        <f t="shared" si="25"/>
        <v>0</v>
      </c>
      <c r="BC40" s="252"/>
      <c r="BD40" s="252">
        <f t="shared" si="26"/>
        <v>0</v>
      </c>
      <c r="BE40" s="252"/>
      <c r="BF40" s="252"/>
      <c r="BG40" s="252">
        <f t="shared" si="27"/>
        <v>0</v>
      </c>
      <c r="BH40" s="252"/>
      <c r="BI40" s="252">
        <f t="shared" si="28"/>
        <v>0</v>
      </c>
      <c r="BJ40" s="252">
        <f t="shared" si="29"/>
        <v>0</v>
      </c>
      <c r="BK40" s="252">
        <f t="shared" si="9"/>
        <v>0</v>
      </c>
      <c r="BM40" s="252">
        <f t="shared" si="10"/>
        <v>0</v>
      </c>
      <c r="BO40" s="252">
        <f t="shared" si="11"/>
        <v>0</v>
      </c>
    </row>
    <row r="41" spans="2:67" ht="20.100000000000001" customHeight="1">
      <c r="B41" s="11">
        <v>33</v>
      </c>
      <c r="C41" s="52" t="str">
        <f>CONCATENATE('2'!C36,'2'!Q36,'2'!D36,'2'!Q36,'2'!E36)</f>
        <v xml:space="preserve">  </v>
      </c>
      <c r="D41" s="51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12">
        <f t="shared" ref="Y41:Y72" si="30">AF41+AH41+AJ41+AM41+AS41+AU41</f>
        <v>0</v>
      </c>
      <c r="Z41" s="12">
        <f t="shared" ref="Z41:Z72" si="31">AI41+AL41+AO41+AQ41+AT41+AW41</f>
        <v>0</v>
      </c>
      <c r="AA41" s="12">
        <f t="shared" ref="AA41:AA72" si="32">AG41+AK41+AN41+AP41+AR41+AV41</f>
        <v>0</v>
      </c>
      <c r="AB41" s="13">
        <f>ROUNDUP(((40/AA5)*Y41),0)</f>
        <v>0</v>
      </c>
      <c r="AC41" s="14"/>
      <c r="AD41" s="262"/>
      <c r="AE41" s="263"/>
      <c r="AF41" s="252">
        <f t="shared" si="12"/>
        <v>0</v>
      </c>
      <c r="AG41" s="252">
        <f t="shared" si="13"/>
        <v>0</v>
      </c>
      <c r="AH41" s="252">
        <f t="shared" si="14"/>
        <v>0</v>
      </c>
      <c r="AI41" s="252">
        <f t="shared" si="15"/>
        <v>0</v>
      </c>
      <c r="AJ41" s="252">
        <f t="shared" si="16"/>
        <v>0</v>
      </c>
      <c r="AK41" s="252">
        <f t="shared" si="17"/>
        <v>0</v>
      </c>
      <c r="AL41" s="252">
        <f t="shared" si="18"/>
        <v>0</v>
      </c>
      <c r="AM41" s="252">
        <f t="shared" si="19"/>
        <v>0</v>
      </c>
      <c r="AN41" s="252">
        <f t="shared" si="20"/>
        <v>0</v>
      </c>
      <c r="AO41" s="252">
        <f t="shared" si="21"/>
        <v>0</v>
      </c>
      <c r="AP41" s="252">
        <f t="shared" si="22"/>
        <v>0</v>
      </c>
      <c r="AQ41" s="252">
        <f t="shared" si="22"/>
        <v>0</v>
      </c>
      <c r="AR41" s="252">
        <f t="shared" ref="AR41:AR72" si="33">BK41*2</f>
        <v>0</v>
      </c>
      <c r="AS41" s="252">
        <f t="shared" ref="AS41:AS72" si="34">BK41*1</f>
        <v>0</v>
      </c>
      <c r="AT41" s="252">
        <f t="shared" ref="AT41:AT72" si="35">BM41*2</f>
        <v>0</v>
      </c>
      <c r="AU41" s="252">
        <f t="shared" ref="AU41:AU72" si="36">BM41*1</f>
        <v>0</v>
      </c>
      <c r="AV41" s="252">
        <f t="shared" ref="AV41:AV72" si="37">BO41*2</f>
        <v>0</v>
      </c>
      <c r="AW41" s="252">
        <f t="shared" ref="AW41:AW72" si="38">BO41*1</f>
        <v>0</v>
      </c>
      <c r="AX41" s="252"/>
      <c r="AY41" s="252">
        <f t="shared" si="23"/>
        <v>0</v>
      </c>
      <c r="AZ41" s="252">
        <f t="shared" si="24"/>
        <v>0</v>
      </c>
      <c r="BA41" s="252"/>
      <c r="BB41" s="252">
        <f t="shared" si="25"/>
        <v>0</v>
      </c>
      <c r="BC41" s="252"/>
      <c r="BD41" s="252">
        <f t="shared" si="26"/>
        <v>0</v>
      </c>
      <c r="BE41" s="252"/>
      <c r="BF41" s="252"/>
      <c r="BG41" s="252">
        <f t="shared" si="27"/>
        <v>0</v>
      </c>
      <c r="BH41" s="252"/>
      <c r="BI41" s="252">
        <f t="shared" si="28"/>
        <v>0</v>
      </c>
      <c r="BJ41" s="252">
        <f t="shared" si="29"/>
        <v>0</v>
      </c>
      <c r="BK41" s="252">
        <f t="shared" ref="BK41:BK72" si="39">COUNTIF(E41:X41,"OOP")</f>
        <v>0</v>
      </c>
      <c r="BM41" s="252">
        <f t="shared" ref="BM41:BM72" si="40">COUNTIF(E41:X41,"]]P")</f>
        <v>0</v>
      </c>
      <c r="BO41" s="252">
        <f t="shared" ref="BO41:BO72" si="41">COUNTIF(E41:X41,"OO]")</f>
        <v>0</v>
      </c>
    </row>
    <row r="42" spans="2:67" ht="20.100000000000001" customHeight="1">
      <c r="B42" s="11">
        <v>34</v>
      </c>
      <c r="C42" s="52" t="str">
        <f>CONCATENATE('2'!C37,'2'!Q37,'2'!D37,'2'!Q37,'2'!E37)</f>
        <v xml:space="preserve">  </v>
      </c>
      <c r="D42" s="51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12">
        <f t="shared" si="30"/>
        <v>0</v>
      </c>
      <c r="Z42" s="12">
        <f t="shared" si="31"/>
        <v>0</v>
      </c>
      <c r="AA42" s="12">
        <f t="shared" si="32"/>
        <v>0</v>
      </c>
      <c r="AB42" s="13">
        <f>ROUNDUP(((40/AA5)*Y42),0)</f>
        <v>0</v>
      </c>
      <c r="AC42" s="14"/>
      <c r="AD42" s="262"/>
      <c r="AE42" s="263"/>
      <c r="AF42" s="252">
        <f t="shared" si="12"/>
        <v>0</v>
      </c>
      <c r="AG42" s="252">
        <f t="shared" si="13"/>
        <v>0</v>
      </c>
      <c r="AH42" s="252">
        <f t="shared" si="14"/>
        <v>0</v>
      </c>
      <c r="AI42" s="252">
        <f t="shared" si="15"/>
        <v>0</v>
      </c>
      <c r="AJ42" s="252">
        <f t="shared" si="16"/>
        <v>0</v>
      </c>
      <c r="AK42" s="252">
        <f t="shared" si="17"/>
        <v>0</v>
      </c>
      <c r="AL42" s="252">
        <f t="shared" si="18"/>
        <v>0</v>
      </c>
      <c r="AM42" s="252">
        <f t="shared" si="19"/>
        <v>0</v>
      </c>
      <c r="AN42" s="252">
        <f t="shared" si="20"/>
        <v>0</v>
      </c>
      <c r="AO42" s="252">
        <f t="shared" si="21"/>
        <v>0</v>
      </c>
      <c r="AP42" s="252">
        <f t="shared" si="22"/>
        <v>0</v>
      </c>
      <c r="AQ42" s="252">
        <f t="shared" si="22"/>
        <v>0</v>
      </c>
      <c r="AR42" s="252">
        <f t="shared" si="33"/>
        <v>0</v>
      </c>
      <c r="AS42" s="252">
        <f t="shared" si="34"/>
        <v>0</v>
      </c>
      <c r="AT42" s="252">
        <f t="shared" si="35"/>
        <v>0</v>
      </c>
      <c r="AU42" s="252">
        <f t="shared" si="36"/>
        <v>0</v>
      </c>
      <c r="AV42" s="252">
        <f t="shared" si="37"/>
        <v>0</v>
      </c>
      <c r="AW42" s="252">
        <f t="shared" si="38"/>
        <v>0</v>
      </c>
      <c r="AX42" s="252"/>
      <c r="AY42" s="252">
        <f t="shared" si="23"/>
        <v>0</v>
      </c>
      <c r="AZ42" s="252">
        <f t="shared" si="24"/>
        <v>0</v>
      </c>
      <c r="BA42" s="252"/>
      <c r="BB42" s="252">
        <f t="shared" si="25"/>
        <v>0</v>
      </c>
      <c r="BC42" s="252"/>
      <c r="BD42" s="252">
        <f t="shared" si="26"/>
        <v>0</v>
      </c>
      <c r="BE42" s="252"/>
      <c r="BF42" s="252"/>
      <c r="BG42" s="252">
        <f t="shared" si="27"/>
        <v>0</v>
      </c>
      <c r="BH42" s="252"/>
      <c r="BI42" s="252">
        <f t="shared" si="28"/>
        <v>0</v>
      </c>
      <c r="BJ42" s="252">
        <f t="shared" si="29"/>
        <v>0</v>
      </c>
      <c r="BK42" s="252">
        <f t="shared" si="39"/>
        <v>0</v>
      </c>
      <c r="BM42" s="252">
        <f t="shared" si="40"/>
        <v>0</v>
      </c>
      <c r="BO42" s="252">
        <f t="shared" si="41"/>
        <v>0</v>
      </c>
    </row>
    <row r="43" spans="2:67" ht="20.100000000000001" customHeight="1">
      <c r="B43" s="11">
        <v>35</v>
      </c>
      <c r="C43" s="52" t="str">
        <f>CONCATENATE('2'!C38,'2'!Q38,'2'!D38,'2'!Q38,'2'!E38)</f>
        <v xml:space="preserve">  </v>
      </c>
      <c r="D43" s="51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12">
        <f t="shared" si="30"/>
        <v>0</v>
      </c>
      <c r="Z43" s="12">
        <f t="shared" si="31"/>
        <v>0</v>
      </c>
      <c r="AA43" s="12">
        <f t="shared" si="32"/>
        <v>0</v>
      </c>
      <c r="AB43" s="13">
        <f>ROUNDUP(((40/AA5)*Y43),0)</f>
        <v>0</v>
      </c>
      <c r="AC43" s="14"/>
      <c r="AD43" s="262"/>
      <c r="AE43" s="263"/>
      <c r="AF43" s="252">
        <f t="shared" si="12"/>
        <v>0</v>
      </c>
      <c r="AG43" s="252">
        <f t="shared" si="13"/>
        <v>0</v>
      </c>
      <c r="AH43" s="252">
        <f t="shared" si="14"/>
        <v>0</v>
      </c>
      <c r="AI43" s="252">
        <f t="shared" si="15"/>
        <v>0</v>
      </c>
      <c r="AJ43" s="252">
        <f t="shared" si="16"/>
        <v>0</v>
      </c>
      <c r="AK43" s="252">
        <f t="shared" si="17"/>
        <v>0</v>
      </c>
      <c r="AL43" s="252">
        <f t="shared" si="18"/>
        <v>0</v>
      </c>
      <c r="AM43" s="252">
        <f t="shared" si="19"/>
        <v>0</v>
      </c>
      <c r="AN43" s="252">
        <f t="shared" si="20"/>
        <v>0</v>
      </c>
      <c r="AO43" s="252">
        <f t="shared" si="21"/>
        <v>0</v>
      </c>
      <c r="AP43" s="252">
        <f t="shared" si="22"/>
        <v>0</v>
      </c>
      <c r="AQ43" s="252">
        <f t="shared" si="22"/>
        <v>0</v>
      </c>
      <c r="AR43" s="252">
        <f t="shared" si="33"/>
        <v>0</v>
      </c>
      <c r="AS43" s="252">
        <f t="shared" si="34"/>
        <v>0</v>
      </c>
      <c r="AT43" s="252">
        <f t="shared" si="35"/>
        <v>0</v>
      </c>
      <c r="AU43" s="252">
        <f t="shared" si="36"/>
        <v>0</v>
      </c>
      <c r="AV43" s="252">
        <f t="shared" si="37"/>
        <v>0</v>
      </c>
      <c r="AW43" s="252">
        <f t="shared" si="38"/>
        <v>0</v>
      </c>
      <c r="AX43" s="252"/>
      <c r="AY43" s="252">
        <f t="shared" si="23"/>
        <v>0</v>
      </c>
      <c r="AZ43" s="252">
        <f t="shared" si="24"/>
        <v>0</v>
      </c>
      <c r="BA43" s="252"/>
      <c r="BB43" s="252">
        <f t="shared" si="25"/>
        <v>0</v>
      </c>
      <c r="BC43" s="252"/>
      <c r="BD43" s="252">
        <f t="shared" si="26"/>
        <v>0</v>
      </c>
      <c r="BE43" s="252"/>
      <c r="BF43" s="252"/>
      <c r="BG43" s="252">
        <f t="shared" si="27"/>
        <v>0</v>
      </c>
      <c r="BH43" s="252"/>
      <c r="BI43" s="252">
        <f t="shared" si="28"/>
        <v>0</v>
      </c>
      <c r="BJ43" s="252">
        <f t="shared" si="29"/>
        <v>0</v>
      </c>
      <c r="BK43" s="252">
        <f t="shared" si="39"/>
        <v>0</v>
      </c>
      <c r="BM43" s="252">
        <f t="shared" si="40"/>
        <v>0</v>
      </c>
      <c r="BO43" s="252">
        <f t="shared" si="41"/>
        <v>0</v>
      </c>
    </row>
    <row r="44" spans="2:67" ht="20.100000000000001" customHeight="1">
      <c r="B44" s="11">
        <v>36</v>
      </c>
      <c r="C44" s="52" t="str">
        <f>CONCATENATE('2'!C39,'2'!Q39,'2'!D39,'2'!Q39,'2'!E39)</f>
        <v xml:space="preserve">  </v>
      </c>
      <c r="D44" s="51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12">
        <f t="shared" si="30"/>
        <v>0</v>
      </c>
      <c r="Z44" s="12">
        <f t="shared" si="31"/>
        <v>0</v>
      </c>
      <c r="AA44" s="12">
        <f t="shared" si="32"/>
        <v>0</v>
      </c>
      <c r="AB44" s="13">
        <f>ROUNDUP(((40/AA5)*Y44),0)</f>
        <v>0</v>
      </c>
      <c r="AC44" s="14"/>
      <c r="AD44" s="262"/>
      <c r="AE44" s="263"/>
      <c r="AF44" s="252">
        <f t="shared" si="12"/>
        <v>0</v>
      </c>
      <c r="AG44" s="252">
        <f t="shared" si="13"/>
        <v>0</v>
      </c>
      <c r="AH44" s="252">
        <f t="shared" si="14"/>
        <v>0</v>
      </c>
      <c r="AI44" s="252">
        <f t="shared" si="15"/>
        <v>0</v>
      </c>
      <c r="AJ44" s="252">
        <f t="shared" si="16"/>
        <v>0</v>
      </c>
      <c r="AK44" s="252">
        <f t="shared" si="17"/>
        <v>0</v>
      </c>
      <c r="AL44" s="252">
        <f t="shared" si="18"/>
        <v>0</v>
      </c>
      <c r="AM44" s="252">
        <f t="shared" si="19"/>
        <v>0</v>
      </c>
      <c r="AN44" s="252">
        <f t="shared" si="20"/>
        <v>0</v>
      </c>
      <c r="AO44" s="252">
        <f t="shared" si="21"/>
        <v>0</v>
      </c>
      <c r="AP44" s="252">
        <f t="shared" si="22"/>
        <v>0</v>
      </c>
      <c r="AQ44" s="252">
        <f t="shared" si="22"/>
        <v>0</v>
      </c>
      <c r="AR44" s="252">
        <f t="shared" si="33"/>
        <v>0</v>
      </c>
      <c r="AS44" s="252">
        <f t="shared" si="34"/>
        <v>0</v>
      </c>
      <c r="AT44" s="252">
        <f t="shared" si="35"/>
        <v>0</v>
      </c>
      <c r="AU44" s="252">
        <f t="shared" si="36"/>
        <v>0</v>
      </c>
      <c r="AV44" s="252">
        <f t="shared" si="37"/>
        <v>0</v>
      </c>
      <c r="AW44" s="252">
        <f t="shared" si="38"/>
        <v>0</v>
      </c>
      <c r="AX44" s="252"/>
      <c r="AY44" s="252">
        <f t="shared" si="23"/>
        <v>0</v>
      </c>
      <c r="AZ44" s="252">
        <f t="shared" si="24"/>
        <v>0</v>
      </c>
      <c r="BA44" s="252"/>
      <c r="BB44" s="252">
        <f t="shared" si="25"/>
        <v>0</v>
      </c>
      <c r="BC44" s="252"/>
      <c r="BD44" s="252">
        <f t="shared" si="26"/>
        <v>0</v>
      </c>
      <c r="BE44" s="252"/>
      <c r="BF44" s="252"/>
      <c r="BG44" s="252">
        <f t="shared" si="27"/>
        <v>0</v>
      </c>
      <c r="BH44" s="252"/>
      <c r="BI44" s="252">
        <f t="shared" si="28"/>
        <v>0</v>
      </c>
      <c r="BJ44" s="252">
        <f t="shared" si="29"/>
        <v>0</v>
      </c>
      <c r="BK44" s="252">
        <f t="shared" si="39"/>
        <v>0</v>
      </c>
      <c r="BM44" s="252">
        <f t="shared" si="40"/>
        <v>0</v>
      </c>
      <c r="BO44" s="252">
        <f t="shared" si="41"/>
        <v>0</v>
      </c>
    </row>
    <row r="45" spans="2:67" ht="20.100000000000001" customHeight="1">
      <c r="B45" s="11">
        <v>37</v>
      </c>
      <c r="C45" s="52" t="str">
        <f>CONCATENATE('2'!C40,'2'!Q40,'2'!D40,'2'!Q40,'2'!E40)</f>
        <v xml:space="preserve">  </v>
      </c>
      <c r="D45" s="51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12">
        <f t="shared" si="30"/>
        <v>0</v>
      </c>
      <c r="Z45" s="12">
        <f t="shared" si="31"/>
        <v>0</v>
      </c>
      <c r="AA45" s="12">
        <f t="shared" si="32"/>
        <v>0</v>
      </c>
      <c r="AB45" s="13">
        <f>ROUNDUP(((40/AA5)*Y45),0)</f>
        <v>0</v>
      </c>
      <c r="AC45" s="14"/>
      <c r="AD45" s="262"/>
      <c r="AE45" s="263"/>
      <c r="AF45" s="252">
        <f t="shared" si="12"/>
        <v>0</v>
      </c>
      <c r="AG45" s="252">
        <f t="shared" si="13"/>
        <v>0</v>
      </c>
      <c r="AH45" s="252">
        <f t="shared" si="14"/>
        <v>0</v>
      </c>
      <c r="AI45" s="252">
        <f t="shared" si="15"/>
        <v>0</v>
      </c>
      <c r="AJ45" s="252">
        <f t="shared" si="16"/>
        <v>0</v>
      </c>
      <c r="AK45" s="252">
        <f t="shared" si="17"/>
        <v>0</v>
      </c>
      <c r="AL45" s="252">
        <f t="shared" si="18"/>
        <v>0</v>
      </c>
      <c r="AM45" s="252">
        <f t="shared" si="19"/>
        <v>0</v>
      </c>
      <c r="AN45" s="252">
        <f t="shared" si="20"/>
        <v>0</v>
      </c>
      <c r="AO45" s="252">
        <f t="shared" si="21"/>
        <v>0</v>
      </c>
      <c r="AP45" s="252">
        <f t="shared" si="22"/>
        <v>0</v>
      </c>
      <c r="AQ45" s="252">
        <f t="shared" si="22"/>
        <v>0</v>
      </c>
      <c r="AR45" s="252">
        <f t="shared" si="33"/>
        <v>0</v>
      </c>
      <c r="AS45" s="252">
        <f t="shared" si="34"/>
        <v>0</v>
      </c>
      <c r="AT45" s="252">
        <f t="shared" si="35"/>
        <v>0</v>
      </c>
      <c r="AU45" s="252">
        <f t="shared" si="36"/>
        <v>0</v>
      </c>
      <c r="AV45" s="252">
        <f t="shared" si="37"/>
        <v>0</v>
      </c>
      <c r="AW45" s="252">
        <f t="shared" si="38"/>
        <v>0</v>
      </c>
      <c r="AX45" s="252"/>
      <c r="AY45" s="252">
        <f t="shared" si="23"/>
        <v>0</v>
      </c>
      <c r="AZ45" s="252">
        <f t="shared" si="24"/>
        <v>0</v>
      </c>
      <c r="BA45" s="252"/>
      <c r="BB45" s="252">
        <f t="shared" si="25"/>
        <v>0</v>
      </c>
      <c r="BC45" s="252"/>
      <c r="BD45" s="252">
        <f t="shared" si="26"/>
        <v>0</v>
      </c>
      <c r="BE45" s="252"/>
      <c r="BF45" s="252"/>
      <c r="BG45" s="252">
        <f t="shared" si="27"/>
        <v>0</v>
      </c>
      <c r="BH45" s="252"/>
      <c r="BI45" s="252">
        <f t="shared" si="28"/>
        <v>0</v>
      </c>
      <c r="BJ45" s="252">
        <f t="shared" si="29"/>
        <v>0</v>
      </c>
      <c r="BK45" s="252">
        <f t="shared" si="39"/>
        <v>0</v>
      </c>
      <c r="BM45" s="252">
        <f t="shared" si="40"/>
        <v>0</v>
      </c>
      <c r="BO45" s="252">
        <f t="shared" si="41"/>
        <v>0</v>
      </c>
    </row>
    <row r="46" spans="2:67" ht="20.100000000000001" customHeight="1">
      <c r="B46" s="11">
        <v>38</v>
      </c>
      <c r="C46" s="52" t="str">
        <f>CONCATENATE('2'!C41,'2'!Q41,'2'!D41,'2'!Q41,'2'!E41)</f>
        <v xml:space="preserve">  </v>
      </c>
      <c r="D46" s="51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12">
        <f t="shared" si="30"/>
        <v>0</v>
      </c>
      <c r="Z46" s="12">
        <f t="shared" si="31"/>
        <v>0</v>
      </c>
      <c r="AA46" s="12">
        <f t="shared" si="32"/>
        <v>0</v>
      </c>
      <c r="AB46" s="13">
        <f>ROUNDUP(((40/AA5)*Y46),0)</f>
        <v>0</v>
      </c>
      <c r="AC46" s="14"/>
      <c r="AD46" s="262"/>
      <c r="AE46" s="263"/>
      <c r="AF46" s="252">
        <f t="shared" si="12"/>
        <v>0</v>
      </c>
      <c r="AG46" s="252">
        <f t="shared" si="13"/>
        <v>0</v>
      </c>
      <c r="AH46" s="252">
        <f t="shared" si="14"/>
        <v>0</v>
      </c>
      <c r="AI46" s="252">
        <f t="shared" si="15"/>
        <v>0</v>
      </c>
      <c r="AJ46" s="252">
        <f t="shared" si="16"/>
        <v>0</v>
      </c>
      <c r="AK46" s="252">
        <f t="shared" si="17"/>
        <v>0</v>
      </c>
      <c r="AL46" s="252">
        <f t="shared" si="18"/>
        <v>0</v>
      </c>
      <c r="AM46" s="252">
        <f t="shared" si="19"/>
        <v>0</v>
      </c>
      <c r="AN46" s="252">
        <f t="shared" si="20"/>
        <v>0</v>
      </c>
      <c r="AO46" s="252">
        <f t="shared" si="21"/>
        <v>0</v>
      </c>
      <c r="AP46" s="252">
        <f t="shared" si="22"/>
        <v>0</v>
      </c>
      <c r="AQ46" s="252">
        <f t="shared" si="22"/>
        <v>0</v>
      </c>
      <c r="AR46" s="252">
        <f t="shared" si="33"/>
        <v>0</v>
      </c>
      <c r="AS46" s="252">
        <f t="shared" si="34"/>
        <v>0</v>
      </c>
      <c r="AT46" s="252">
        <f t="shared" si="35"/>
        <v>0</v>
      </c>
      <c r="AU46" s="252">
        <f t="shared" si="36"/>
        <v>0</v>
      </c>
      <c r="AV46" s="252">
        <f t="shared" si="37"/>
        <v>0</v>
      </c>
      <c r="AW46" s="252">
        <f t="shared" si="38"/>
        <v>0</v>
      </c>
      <c r="AX46" s="252"/>
      <c r="AY46" s="252">
        <f t="shared" si="23"/>
        <v>0</v>
      </c>
      <c r="AZ46" s="252">
        <f t="shared" si="24"/>
        <v>0</v>
      </c>
      <c r="BA46" s="252"/>
      <c r="BB46" s="252">
        <f t="shared" si="25"/>
        <v>0</v>
      </c>
      <c r="BC46" s="252"/>
      <c r="BD46" s="252">
        <f t="shared" si="26"/>
        <v>0</v>
      </c>
      <c r="BE46" s="252"/>
      <c r="BF46" s="252"/>
      <c r="BG46" s="252">
        <f t="shared" si="27"/>
        <v>0</v>
      </c>
      <c r="BH46" s="252"/>
      <c r="BI46" s="252">
        <f t="shared" si="28"/>
        <v>0</v>
      </c>
      <c r="BJ46" s="252">
        <f t="shared" si="29"/>
        <v>0</v>
      </c>
      <c r="BK46" s="252">
        <f t="shared" si="39"/>
        <v>0</v>
      </c>
      <c r="BM46" s="252">
        <f t="shared" si="40"/>
        <v>0</v>
      </c>
      <c r="BO46" s="252">
        <f t="shared" si="41"/>
        <v>0</v>
      </c>
    </row>
    <row r="47" spans="2:67" ht="20.100000000000001" customHeight="1">
      <c r="B47" s="11">
        <v>39</v>
      </c>
      <c r="C47" s="52" t="str">
        <f>CONCATENATE('2'!C42,'2'!Q42,'2'!D42,'2'!Q42,'2'!E42)</f>
        <v xml:space="preserve">  </v>
      </c>
      <c r="D47" s="51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12">
        <f t="shared" si="30"/>
        <v>0</v>
      </c>
      <c r="Z47" s="12">
        <f t="shared" si="31"/>
        <v>0</v>
      </c>
      <c r="AA47" s="12">
        <f t="shared" si="32"/>
        <v>0</v>
      </c>
      <c r="AB47" s="13">
        <f>ROUNDUP(((40/AA5)*Y47),0)</f>
        <v>0</v>
      </c>
      <c r="AC47" s="14"/>
      <c r="AD47" s="262"/>
      <c r="AE47" s="263"/>
      <c r="AF47" s="252">
        <f t="shared" si="12"/>
        <v>0</v>
      </c>
      <c r="AG47" s="252">
        <f t="shared" si="13"/>
        <v>0</v>
      </c>
      <c r="AH47" s="252">
        <f t="shared" si="14"/>
        <v>0</v>
      </c>
      <c r="AI47" s="252">
        <f t="shared" si="15"/>
        <v>0</v>
      </c>
      <c r="AJ47" s="252">
        <f t="shared" si="16"/>
        <v>0</v>
      </c>
      <c r="AK47" s="252">
        <f t="shared" si="17"/>
        <v>0</v>
      </c>
      <c r="AL47" s="252">
        <f t="shared" si="18"/>
        <v>0</v>
      </c>
      <c r="AM47" s="252">
        <f t="shared" si="19"/>
        <v>0</v>
      </c>
      <c r="AN47" s="252">
        <f t="shared" si="20"/>
        <v>0</v>
      </c>
      <c r="AO47" s="252">
        <f t="shared" si="21"/>
        <v>0</v>
      </c>
      <c r="AP47" s="252">
        <f t="shared" si="22"/>
        <v>0</v>
      </c>
      <c r="AQ47" s="252">
        <f t="shared" si="22"/>
        <v>0</v>
      </c>
      <c r="AR47" s="252">
        <f t="shared" si="33"/>
        <v>0</v>
      </c>
      <c r="AS47" s="252">
        <f t="shared" si="34"/>
        <v>0</v>
      </c>
      <c r="AT47" s="252">
        <f t="shared" si="35"/>
        <v>0</v>
      </c>
      <c r="AU47" s="252">
        <f t="shared" si="36"/>
        <v>0</v>
      </c>
      <c r="AV47" s="252">
        <f t="shared" si="37"/>
        <v>0</v>
      </c>
      <c r="AW47" s="252">
        <f t="shared" si="38"/>
        <v>0</v>
      </c>
      <c r="AX47" s="252"/>
      <c r="AY47" s="252">
        <f t="shared" si="23"/>
        <v>0</v>
      </c>
      <c r="AZ47" s="252">
        <f t="shared" si="24"/>
        <v>0</v>
      </c>
      <c r="BA47" s="252"/>
      <c r="BB47" s="252">
        <f t="shared" si="25"/>
        <v>0</v>
      </c>
      <c r="BC47" s="252"/>
      <c r="BD47" s="252">
        <f t="shared" si="26"/>
        <v>0</v>
      </c>
      <c r="BE47" s="252"/>
      <c r="BF47" s="252"/>
      <c r="BG47" s="252">
        <f t="shared" si="27"/>
        <v>0</v>
      </c>
      <c r="BH47" s="252"/>
      <c r="BI47" s="252">
        <f t="shared" si="28"/>
        <v>0</v>
      </c>
      <c r="BJ47" s="252">
        <f t="shared" si="29"/>
        <v>0</v>
      </c>
      <c r="BK47" s="252">
        <f t="shared" si="39"/>
        <v>0</v>
      </c>
      <c r="BM47" s="252">
        <f t="shared" si="40"/>
        <v>0</v>
      </c>
      <c r="BO47" s="252">
        <f t="shared" si="41"/>
        <v>0</v>
      </c>
    </row>
    <row r="48" spans="2:67" ht="20.100000000000001" customHeight="1">
      <c r="B48" s="11">
        <v>40</v>
      </c>
      <c r="C48" s="52" t="str">
        <f>CONCATENATE('2'!C43,'2'!Q43,'2'!D43,'2'!Q43,'2'!E43)</f>
        <v xml:space="preserve">  </v>
      </c>
      <c r="D48" s="51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12">
        <f t="shared" si="30"/>
        <v>0</v>
      </c>
      <c r="Z48" s="12">
        <f t="shared" si="31"/>
        <v>0</v>
      </c>
      <c r="AA48" s="12">
        <f t="shared" si="32"/>
        <v>0</v>
      </c>
      <c r="AB48" s="13">
        <f>ROUNDUP(((40/AA5)*Y48),0)</f>
        <v>0</v>
      </c>
      <c r="AC48" s="14"/>
      <c r="AD48" s="262"/>
      <c r="AE48" s="263"/>
      <c r="AF48" s="252">
        <f t="shared" si="12"/>
        <v>0</v>
      </c>
      <c r="AG48" s="252">
        <f t="shared" si="13"/>
        <v>0</v>
      </c>
      <c r="AH48" s="252">
        <f t="shared" si="14"/>
        <v>0</v>
      </c>
      <c r="AI48" s="252">
        <f t="shared" si="15"/>
        <v>0</v>
      </c>
      <c r="AJ48" s="252">
        <f t="shared" si="16"/>
        <v>0</v>
      </c>
      <c r="AK48" s="252">
        <f t="shared" si="17"/>
        <v>0</v>
      </c>
      <c r="AL48" s="252">
        <f t="shared" si="18"/>
        <v>0</v>
      </c>
      <c r="AM48" s="252">
        <f t="shared" si="19"/>
        <v>0</v>
      </c>
      <c r="AN48" s="252">
        <f t="shared" si="20"/>
        <v>0</v>
      </c>
      <c r="AO48" s="252">
        <f t="shared" si="21"/>
        <v>0</v>
      </c>
      <c r="AP48" s="252">
        <f t="shared" si="22"/>
        <v>0</v>
      </c>
      <c r="AQ48" s="252">
        <f t="shared" si="22"/>
        <v>0</v>
      </c>
      <c r="AR48" s="252">
        <f t="shared" si="33"/>
        <v>0</v>
      </c>
      <c r="AS48" s="252">
        <f t="shared" si="34"/>
        <v>0</v>
      </c>
      <c r="AT48" s="252">
        <f t="shared" si="35"/>
        <v>0</v>
      </c>
      <c r="AU48" s="252">
        <f t="shared" si="36"/>
        <v>0</v>
      </c>
      <c r="AV48" s="252">
        <f t="shared" si="37"/>
        <v>0</v>
      </c>
      <c r="AW48" s="252">
        <f t="shared" si="38"/>
        <v>0</v>
      </c>
      <c r="AX48" s="252"/>
      <c r="AY48" s="252">
        <f t="shared" si="23"/>
        <v>0</v>
      </c>
      <c r="AZ48" s="252">
        <f t="shared" si="24"/>
        <v>0</v>
      </c>
      <c r="BA48" s="252"/>
      <c r="BB48" s="252">
        <f t="shared" si="25"/>
        <v>0</v>
      </c>
      <c r="BC48" s="252"/>
      <c r="BD48" s="252">
        <f t="shared" si="26"/>
        <v>0</v>
      </c>
      <c r="BE48" s="252"/>
      <c r="BF48" s="252"/>
      <c r="BG48" s="252">
        <f t="shared" si="27"/>
        <v>0</v>
      </c>
      <c r="BH48" s="252"/>
      <c r="BI48" s="252">
        <f t="shared" si="28"/>
        <v>0</v>
      </c>
      <c r="BJ48" s="252">
        <f t="shared" si="29"/>
        <v>0</v>
      </c>
      <c r="BK48" s="252">
        <f t="shared" si="39"/>
        <v>0</v>
      </c>
      <c r="BM48" s="252">
        <f t="shared" si="40"/>
        <v>0</v>
      </c>
      <c r="BO48" s="252">
        <f t="shared" si="41"/>
        <v>0</v>
      </c>
    </row>
    <row r="49" spans="2:67" ht="20.100000000000001" customHeight="1">
      <c r="B49" s="11">
        <v>41</v>
      </c>
      <c r="C49" s="52" t="str">
        <f>CONCATENATE('2'!C44,'2'!Q44,'2'!D44,'2'!Q44,'2'!E44)</f>
        <v xml:space="preserve">  </v>
      </c>
      <c r="D49" s="51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12">
        <f t="shared" si="30"/>
        <v>0</v>
      </c>
      <c r="Z49" s="12">
        <f t="shared" si="31"/>
        <v>0</v>
      </c>
      <c r="AA49" s="12">
        <f t="shared" si="32"/>
        <v>0</v>
      </c>
      <c r="AB49" s="13">
        <f>ROUNDUP(((40/AA5)*Y49),0)</f>
        <v>0</v>
      </c>
      <c r="AC49" s="14"/>
      <c r="AD49" s="262"/>
      <c r="AE49" s="263"/>
      <c r="AF49" s="252">
        <f t="shared" si="12"/>
        <v>0</v>
      </c>
      <c r="AG49" s="252">
        <f t="shared" si="13"/>
        <v>0</v>
      </c>
      <c r="AH49" s="252">
        <f t="shared" si="14"/>
        <v>0</v>
      </c>
      <c r="AI49" s="252">
        <f t="shared" si="15"/>
        <v>0</v>
      </c>
      <c r="AJ49" s="252">
        <f t="shared" si="16"/>
        <v>0</v>
      </c>
      <c r="AK49" s="252">
        <f t="shared" si="17"/>
        <v>0</v>
      </c>
      <c r="AL49" s="252">
        <f t="shared" si="18"/>
        <v>0</v>
      </c>
      <c r="AM49" s="252">
        <f t="shared" si="19"/>
        <v>0</v>
      </c>
      <c r="AN49" s="252">
        <f t="shared" si="20"/>
        <v>0</v>
      </c>
      <c r="AO49" s="252">
        <f t="shared" si="21"/>
        <v>0</v>
      </c>
      <c r="AP49" s="252">
        <f t="shared" si="22"/>
        <v>0</v>
      </c>
      <c r="AQ49" s="252">
        <f t="shared" si="22"/>
        <v>0</v>
      </c>
      <c r="AR49" s="252">
        <f t="shared" si="33"/>
        <v>0</v>
      </c>
      <c r="AS49" s="252">
        <f t="shared" si="34"/>
        <v>0</v>
      </c>
      <c r="AT49" s="252">
        <f t="shared" si="35"/>
        <v>0</v>
      </c>
      <c r="AU49" s="252">
        <f t="shared" si="36"/>
        <v>0</v>
      </c>
      <c r="AV49" s="252">
        <f t="shared" si="37"/>
        <v>0</v>
      </c>
      <c r="AW49" s="252">
        <f t="shared" si="38"/>
        <v>0</v>
      </c>
      <c r="AX49" s="252"/>
      <c r="AY49" s="252">
        <f t="shared" si="23"/>
        <v>0</v>
      </c>
      <c r="AZ49" s="252">
        <f t="shared" si="24"/>
        <v>0</v>
      </c>
      <c r="BA49" s="252"/>
      <c r="BB49" s="252">
        <f t="shared" si="25"/>
        <v>0</v>
      </c>
      <c r="BC49" s="252"/>
      <c r="BD49" s="252">
        <f t="shared" si="26"/>
        <v>0</v>
      </c>
      <c r="BE49" s="252"/>
      <c r="BF49" s="252"/>
      <c r="BG49" s="252">
        <f t="shared" si="27"/>
        <v>0</v>
      </c>
      <c r="BH49" s="252"/>
      <c r="BI49" s="252">
        <f t="shared" si="28"/>
        <v>0</v>
      </c>
      <c r="BJ49" s="252">
        <f t="shared" si="29"/>
        <v>0</v>
      </c>
      <c r="BK49" s="252">
        <f t="shared" si="39"/>
        <v>0</v>
      </c>
      <c r="BM49" s="252">
        <f t="shared" si="40"/>
        <v>0</v>
      </c>
      <c r="BO49" s="252">
        <f t="shared" si="41"/>
        <v>0</v>
      </c>
    </row>
    <row r="50" spans="2:67" ht="20.100000000000001" customHeight="1">
      <c r="B50" s="11">
        <v>42</v>
      </c>
      <c r="C50" s="52" t="str">
        <f>CONCATENATE('2'!C45,'2'!Q45,'2'!D45,'2'!Q45,'2'!E45)</f>
        <v xml:space="preserve">  </v>
      </c>
      <c r="D50" s="51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12">
        <f t="shared" si="30"/>
        <v>0</v>
      </c>
      <c r="Z50" s="12">
        <f t="shared" si="31"/>
        <v>0</v>
      </c>
      <c r="AA50" s="12">
        <f t="shared" si="32"/>
        <v>0</v>
      </c>
      <c r="AB50" s="13">
        <f>ROUNDUP(((40/AA5)*Y50),0)</f>
        <v>0</v>
      </c>
      <c r="AC50" s="14"/>
      <c r="AD50" s="262"/>
      <c r="AE50" s="263"/>
      <c r="AF50" s="252">
        <f t="shared" si="12"/>
        <v>0</v>
      </c>
      <c r="AG50" s="252">
        <f t="shared" si="13"/>
        <v>0</v>
      </c>
      <c r="AH50" s="252">
        <f t="shared" si="14"/>
        <v>0</v>
      </c>
      <c r="AI50" s="252">
        <f t="shared" si="15"/>
        <v>0</v>
      </c>
      <c r="AJ50" s="252">
        <f t="shared" si="16"/>
        <v>0</v>
      </c>
      <c r="AK50" s="252">
        <f t="shared" si="17"/>
        <v>0</v>
      </c>
      <c r="AL50" s="252">
        <f t="shared" si="18"/>
        <v>0</v>
      </c>
      <c r="AM50" s="252">
        <f t="shared" si="19"/>
        <v>0</v>
      </c>
      <c r="AN50" s="252">
        <f t="shared" si="20"/>
        <v>0</v>
      </c>
      <c r="AO50" s="252">
        <f t="shared" si="21"/>
        <v>0</v>
      </c>
      <c r="AP50" s="252">
        <f t="shared" si="22"/>
        <v>0</v>
      </c>
      <c r="AQ50" s="252">
        <f t="shared" si="22"/>
        <v>0</v>
      </c>
      <c r="AR50" s="252">
        <f t="shared" si="33"/>
        <v>0</v>
      </c>
      <c r="AS50" s="252">
        <f t="shared" si="34"/>
        <v>0</v>
      </c>
      <c r="AT50" s="252">
        <f t="shared" si="35"/>
        <v>0</v>
      </c>
      <c r="AU50" s="252">
        <f t="shared" si="36"/>
        <v>0</v>
      </c>
      <c r="AV50" s="252">
        <f t="shared" si="37"/>
        <v>0</v>
      </c>
      <c r="AW50" s="252">
        <f t="shared" si="38"/>
        <v>0</v>
      </c>
      <c r="AX50" s="252"/>
      <c r="AY50" s="252">
        <f t="shared" si="23"/>
        <v>0</v>
      </c>
      <c r="AZ50" s="252">
        <f t="shared" si="24"/>
        <v>0</v>
      </c>
      <c r="BA50" s="252"/>
      <c r="BB50" s="252">
        <f t="shared" si="25"/>
        <v>0</v>
      </c>
      <c r="BC50" s="252"/>
      <c r="BD50" s="252">
        <f t="shared" si="26"/>
        <v>0</v>
      </c>
      <c r="BE50" s="252"/>
      <c r="BF50" s="252"/>
      <c r="BG50" s="252">
        <f t="shared" si="27"/>
        <v>0</v>
      </c>
      <c r="BH50" s="252"/>
      <c r="BI50" s="252">
        <f t="shared" si="28"/>
        <v>0</v>
      </c>
      <c r="BJ50" s="252">
        <f t="shared" si="29"/>
        <v>0</v>
      </c>
      <c r="BK50" s="252">
        <f t="shared" si="39"/>
        <v>0</v>
      </c>
      <c r="BM50" s="252">
        <f t="shared" si="40"/>
        <v>0</v>
      </c>
      <c r="BO50" s="252">
        <f t="shared" si="41"/>
        <v>0</v>
      </c>
    </row>
    <row r="51" spans="2:67" ht="20.100000000000001" customHeight="1">
      <c r="B51" s="11">
        <v>43</v>
      </c>
      <c r="C51" s="52" t="str">
        <f>CONCATENATE('2'!C46,'2'!Q46,'2'!D46,'2'!Q46,'2'!E46)</f>
        <v xml:space="preserve">  </v>
      </c>
      <c r="D51" s="51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12">
        <f t="shared" si="30"/>
        <v>0</v>
      </c>
      <c r="Z51" s="12">
        <f t="shared" si="31"/>
        <v>0</v>
      </c>
      <c r="AA51" s="12">
        <f t="shared" si="32"/>
        <v>0</v>
      </c>
      <c r="AB51" s="13">
        <f>ROUNDUP(((40/AA5)*Y51),0)</f>
        <v>0</v>
      </c>
      <c r="AC51" s="14"/>
      <c r="AD51" s="262"/>
      <c r="AE51" s="263"/>
      <c r="AF51" s="252">
        <f t="shared" si="12"/>
        <v>0</v>
      </c>
      <c r="AG51" s="252">
        <f t="shared" si="13"/>
        <v>0</v>
      </c>
      <c r="AH51" s="252">
        <f t="shared" si="14"/>
        <v>0</v>
      </c>
      <c r="AI51" s="252">
        <f t="shared" si="15"/>
        <v>0</v>
      </c>
      <c r="AJ51" s="252">
        <f t="shared" si="16"/>
        <v>0</v>
      </c>
      <c r="AK51" s="252">
        <f t="shared" si="17"/>
        <v>0</v>
      </c>
      <c r="AL51" s="252">
        <f t="shared" si="18"/>
        <v>0</v>
      </c>
      <c r="AM51" s="252">
        <f t="shared" si="19"/>
        <v>0</v>
      </c>
      <c r="AN51" s="252">
        <f t="shared" si="20"/>
        <v>0</v>
      </c>
      <c r="AO51" s="252">
        <f t="shared" si="21"/>
        <v>0</v>
      </c>
      <c r="AP51" s="252">
        <f t="shared" si="22"/>
        <v>0</v>
      </c>
      <c r="AQ51" s="252">
        <f t="shared" si="22"/>
        <v>0</v>
      </c>
      <c r="AR51" s="252">
        <f t="shared" si="33"/>
        <v>0</v>
      </c>
      <c r="AS51" s="252">
        <f t="shared" si="34"/>
        <v>0</v>
      </c>
      <c r="AT51" s="252">
        <f t="shared" si="35"/>
        <v>0</v>
      </c>
      <c r="AU51" s="252">
        <f t="shared" si="36"/>
        <v>0</v>
      </c>
      <c r="AV51" s="252">
        <f t="shared" si="37"/>
        <v>0</v>
      </c>
      <c r="AW51" s="252">
        <f t="shared" si="38"/>
        <v>0</v>
      </c>
      <c r="AX51" s="252"/>
      <c r="AY51" s="252">
        <f t="shared" si="23"/>
        <v>0</v>
      </c>
      <c r="AZ51" s="252">
        <f t="shared" si="24"/>
        <v>0</v>
      </c>
      <c r="BA51" s="252"/>
      <c r="BB51" s="252">
        <f t="shared" si="25"/>
        <v>0</v>
      </c>
      <c r="BC51" s="252"/>
      <c r="BD51" s="252">
        <f t="shared" si="26"/>
        <v>0</v>
      </c>
      <c r="BE51" s="252"/>
      <c r="BF51" s="252"/>
      <c r="BG51" s="252">
        <f t="shared" si="27"/>
        <v>0</v>
      </c>
      <c r="BH51" s="252"/>
      <c r="BI51" s="252">
        <f t="shared" si="28"/>
        <v>0</v>
      </c>
      <c r="BJ51" s="252">
        <f t="shared" si="29"/>
        <v>0</v>
      </c>
      <c r="BK51" s="252">
        <f t="shared" si="39"/>
        <v>0</v>
      </c>
      <c r="BM51" s="252">
        <f t="shared" si="40"/>
        <v>0</v>
      </c>
      <c r="BO51" s="252">
        <f t="shared" si="41"/>
        <v>0</v>
      </c>
    </row>
    <row r="52" spans="2:67" ht="20.100000000000001" customHeight="1">
      <c r="B52" s="11">
        <v>44</v>
      </c>
      <c r="C52" s="52" t="str">
        <f>CONCATENATE('2'!C47,'2'!Q47,'2'!D47,'2'!Q47,'2'!E47)</f>
        <v xml:space="preserve">  </v>
      </c>
      <c r="D52" s="51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12">
        <f t="shared" si="30"/>
        <v>0</v>
      </c>
      <c r="Z52" s="12">
        <f t="shared" si="31"/>
        <v>0</v>
      </c>
      <c r="AA52" s="12">
        <f t="shared" si="32"/>
        <v>0</v>
      </c>
      <c r="AB52" s="13">
        <f>ROUNDUP(((40/AA5)*Y52),0)</f>
        <v>0</v>
      </c>
      <c r="AC52" s="14"/>
      <c r="AD52" s="262"/>
      <c r="AE52" s="263"/>
      <c r="AF52" s="252">
        <f t="shared" si="12"/>
        <v>0</v>
      </c>
      <c r="AG52" s="252">
        <f t="shared" si="13"/>
        <v>0</v>
      </c>
      <c r="AH52" s="252">
        <f t="shared" si="14"/>
        <v>0</v>
      </c>
      <c r="AI52" s="252">
        <f t="shared" si="15"/>
        <v>0</v>
      </c>
      <c r="AJ52" s="252">
        <f t="shared" si="16"/>
        <v>0</v>
      </c>
      <c r="AK52" s="252">
        <f t="shared" si="17"/>
        <v>0</v>
      </c>
      <c r="AL52" s="252">
        <f t="shared" si="18"/>
        <v>0</v>
      </c>
      <c r="AM52" s="252">
        <f t="shared" si="19"/>
        <v>0</v>
      </c>
      <c r="AN52" s="252">
        <f t="shared" si="20"/>
        <v>0</v>
      </c>
      <c r="AO52" s="252">
        <f t="shared" si="21"/>
        <v>0</v>
      </c>
      <c r="AP52" s="252">
        <f t="shared" si="22"/>
        <v>0</v>
      </c>
      <c r="AQ52" s="252">
        <f t="shared" si="22"/>
        <v>0</v>
      </c>
      <c r="AR52" s="252">
        <f t="shared" si="33"/>
        <v>0</v>
      </c>
      <c r="AS52" s="252">
        <f t="shared" si="34"/>
        <v>0</v>
      </c>
      <c r="AT52" s="252">
        <f t="shared" si="35"/>
        <v>0</v>
      </c>
      <c r="AU52" s="252">
        <f t="shared" si="36"/>
        <v>0</v>
      </c>
      <c r="AV52" s="252">
        <f t="shared" si="37"/>
        <v>0</v>
      </c>
      <c r="AW52" s="252">
        <f t="shared" si="38"/>
        <v>0</v>
      </c>
      <c r="AX52" s="252"/>
      <c r="AY52" s="252">
        <f t="shared" si="23"/>
        <v>0</v>
      </c>
      <c r="AZ52" s="252">
        <f t="shared" si="24"/>
        <v>0</v>
      </c>
      <c r="BA52" s="252"/>
      <c r="BB52" s="252">
        <f t="shared" si="25"/>
        <v>0</v>
      </c>
      <c r="BC52" s="252"/>
      <c r="BD52" s="252">
        <f t="shared" si="26"/>
        <v>0</v>
      </c>
      <c r="BE52" s="252"/>
      <c r="BF52" s="252"/>
      <c r="BG52" s="252">
        <f t="shared" si="27"/>
        <v>0</v>
      </c>
      <c r="BH52" s="252"/>
      <c r="BI52" s="252">
        <f t="shared" si="28"/>
        <v>0</v>
      </c>
      <c r="BJ52" s="252">
        <f t="shared" si="29"/>
        <v>0</v>
      </c>
      <c r="BK52" s="252">
        <f t="shared" si="39"/>
        <v>0</v>
      </c>
      <c r="BM52" s="252">
        <f t="shared" si="40"/>
        <v>0</v>
      </c>
      <c r="BO52" s="252">
        <f t="shared" si="41"/>
        <v>0</v>
      </c>
    </row>
    <row r="53" spans="2:67" ht="20.100000000000001" customHeight="1">
      <c r="B53" s="11">
        <v>45</v>
      </c>
      <c r="C53" s="52" t="str">
        <f>CONCATENATE('2'!C48,'2'!Q48,'2'!D48,'2'!Q48,'2'!E48)</f>
        <v xml:space="preserve">  </v>
      </c>
      <c r="D53" s="51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12">
        <f t="shared" si="30"/>
        <v>0</v>
      </c>
      <c r="Z53" s="12">
        <f t="shared" si="31"/>
        <v>0</v>
      </c>
      <c r="AA53" s="12">
        <f t="shared" si="32"/>
        <v>0</v>
      </c>
      <c r="AB53" s="13">
        <f>ROUNDUP(((40/AA5)*Y53),0)</f>
        <v>0</v>
      </c>
      <c r="AC53" s="14"/>
      <c r="AD53" s="262"/>
      <c r="AE53" s="263"/>
      <c r="AF53" s="252">
        <f t="shared" si="12"/>
        <v>0</v>
      </c>
      <c r="AG53" s="252">
        <f t="shared" si="13"/>
        <v>0</v>
      </c>
      <c r="AH53" s="252">
        <f t="shared" si="14"/>
        <v>0</v>
      </c>
      <c r="AI53" s="252">
        <f t="shared" si="15"/>
        <v>0</v>
      </c>
      <c r="AJ53" s="252">
        <f t="shared" si="16"/>
        <v>0</v>
      </c>
      <c r="AK53" s="252">
        <f t="shared" si="17"/>
        <v>0</v>
      </c>
      <c r="AL53" s="252">
        <f t="shared" si="18"/>
        <v>0</v>
      </c>
      <c r="AM53" s="252">
        <f t="shared" si="19"/>
        <v>0</v>
      </c>
      <c r="AN53" s="252">
        <f t="shared" si="20"/>
        <v>0</v>
      </c>
      <c r="AO53" s="252">
        <f t="shared" si="21"/>
        <v>0</v>
      </c>
      <c r="AP53" s="252">
        <f t="shared" si="22"/>
        <v>0</v>
      </c>
      <c r="AQ53" s="252">
        <f t="shared" si="22"/>
        <v>0</v>
      </c>
      <c r="AR53" s="252">
        <f t="shared" si="33"/>
        <v>0</v>
      </c>
      <c r="AS53" s="252">
        <f t="shared" si="34"/>
        <v>0</v>
      </c>
      <c r="AT53" s="252">
        <f t="shared" si="35"/>
        <v>0</v>
      </c>
      <c r="AU53" s="252">
        <f t="shared" si="36"/>
        <v>0</v>
      </c>
      <c r="AV53" s="252">
        <f t="shared" si="37"/>
        <v>0</v>
      </c>
      <c r="AW53" s="252">
        <f t="shared" si="38"/>
        <v>0</v>
      </c>
      <c r="AX53" s="252"/>
      <c r="AY53" s="252">
        <f t="shared" si="23"/>
        <v>0</v>
      </c>
      <c r="AZ53" s="252">
        <f t="shared" si="24"/>
        <v>0</v>
      </c>
      <c r="BA53" s="252"/>
      <c r="BB53" s="252">
        <f t="shared" si="25"/>
        <v>0</v>
      </c>
      <c r="BC53" s="252"/>
      <c r="BD53" s="252">
        <f t="shared" si="26"/>
        <v>0</v>
      </c>
      <c r="BE53" s="252"/>
      <c r="BF53" s="252"/>
      <c r="BG53" s="252">
        <f t="shared" si="27"/>
        <v>0</v>
      </c>
      <c r="BH53" s="252"/>
      <c r="BI53" s="252">
        <f t="shared" si="28"/>
        <v>0</v>
      </c>
      <c r="BJ53" s="252">
        <f t="shared" si="29"/>
        <v>0</v>
      </c>
      <c r="BK53" s="252">
        <f t="shared" si="39"/>
        <v>0</v>
      </c>
      <c r="BM53" s="252">
        <f t="shared" si="40"/>
        <v>0</v>
      </c>
      <c r="BO53" s="252">
        <f t="shared" si="41"/>
        <v>0</v>
      </c>
    </row>
    <row r="54" spans="2:67" ht="20.100000000000001" customHeight="1">
      <c r="B54" s="11">
        <v>46</v>
      </c>
      <c r="C54" s="52" t="str">
        <f>CONCATENATE('2'!C49,'2'!Q49,'2'!D49,'2'!Q49,'2'!E49)</f>
        <v xml:space="preserve">  </v>
      </c>
      <c r="D54" s="51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12">
        <f t="shared" si="30"/>
        <v>0</v>
      </c>
      <c r="Z54" s="12">
        <f t="shared" si="31"/>
        <v>0</v>
      </c>
      <c r="AA54" s="12">
        <f t="shared" si="32"/>
        <v>0</v>
      </c>
      <c r="AB54" s="13">
        <f>ROUNDUP(((40/AA5)*Y54),0)</f>
        <v>0</v>
      </c>
      <c r="AC54" s="14"/>
      <c r="AD54" s="262"/>
      <c r="AE54" s="263"/>
      <c r="AF54" s="252">
        <f t="shared" si="12"/>
        <v>0</v>
      </c>
      <c r="AG54" s="252">
        <f t="shared" si="13"/>
        <v>0</v>
      </c>
      <c r="AH54" s="252">
        <f t="shared" si="14"/>
        <v>0</v>
      </c>
      <c r="AI54" s="252">
        <f t="shared" si="15"/>
        <v>0</v>
      </c>
      <c r="AJ54" s="252">
        <f t="shared" si="16"/>
        <v>0</v>
      </c>
      <c r="AK54" s="252">
        <f t="shared" si="17"/>
        <v>0</v>
      </c>
      <c r="AL54" s="252">
        <f t="shared" si="18"/>
        <v>0</v>
      </c>
      <c r="AM54" s="252">
        <f t="shared" si="19"/>
        <v>0</v>
      </c>
      <c r="AN54" s="252">
        <f t="shared" si="20"/>
        <v>0</v>
      </c>
      <c r="AO54" s="252">
        <f t="shared" si="21"/>
        <v>0</v>
      </c>
      <c r="AP54" s="252">
        <f t="shared" si="22"/>
        <v>0</v>
      </c>
      <c r="AQ54" s="252">
        <f t="shared" si="22"/>
        <v>0</v>
      </c>
      <c r="AR54" s="252">
        <f t="shared" si="33"/>
        <v>0</v>
      </c>
      <c r="AS54" s="252">
        <f t="shared" si="34"/>
        <v>0</v>
      </c>
      <c r="AT54" s="252">
        <f t="shared" si="35"/>
        <v>0</v>
      </c>
      <c r="AU54" s="252">
        <f t="shared" si="36"/>
        <v>0</v>
      </c>
      <c r="AV54" s="252">
        <f t="shared" si="37"/>
        <v>0</v>
      </c>
      <c r="AW54" s="252">
        <f t="shared" si="38"/>
        <v>0</v>
      </c>
      <c r="AX54" s="252"/>
      <c r="AY54" s="252">
        <f t="shared" si="23"/>
        <v>0</v>
      </c>
      <c r="AZ54" s="252">
        <f t="shared" si="24"/>
        <v>0</v>
      </c>
      <c r="BA54" s="252"/>
      <c r="BB54" s="252">
        <f t="shared" si="25"/>
        <v>0</v>
      </c>
      <c r="BC54" s="252"/>
      <c r="BD54" s="252">
        <f t="shared" si="26"/>
        <v>0</v>
      </c>
      <c r="BE54" s="252"/>
      <c r="BF54" s="252"/>
      <c r="BG54" s="252">
        <f t="shared" si="27"/>
        <v>0</v>
      </c>
      <c r="BH54" s="252"/>
      <c r="BI54" s="252">
        <f t="shared" si="28"/>
        <v>0</v>
      </c>
      <c r="BJ54" s="252">
        <f t="shared" si="29"/>
        <v>0</v>
      </c>
      <c r="BK54" s="252">
        <f t="shared" si="39"/>
        <v>0</v>
      </c>
      <c r="BM54" s="252">
        <f t="shared" si="40"/>
        <v>0</v>
      </c>
      <c r="BO54" s="252">
        <f t="shared" si="41"/>
        <v>0</v>
      </c>
    </row>
    <row r="55" spans="2:67" ht="20.100000000000001" customHeight="1">
      <c r="B55" s="11">
        <v>47</v>
      </c>
      <c r="C55" s="52" t="str">
        <f>CONCATENATE('2'!C50,'2'!Q50,'2'!D50,'2'!Q50,'2'!E50)</f>
        <v xml:space="preserve">  </v>
      </c>
      <c r="D55" s="51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12">
        <f t="shared" si="30"/>
        <v>0</v>
      </c>
      <c r="Z55" s="12">
        <f t="shared" si="31"/>
        <v>0</v>
      </c>
      <c r="AA55" s="12">
        <f t="shared" si="32"/>
        <v>0</v>
      </c>
      <c r="AB55" s="13">
        <f>ROUNDUP(((40/AA5)*Y55),0)</f>
        <v>0</v>
      </c>
      <c r="AC55" s="14"/>
      <c r="AD55" s="262"/>
      <c r="AE55" s="263"/>
      <c r="AF55" s="252">
        <f t="shared" si="12"/>
        <v>0</v>
      </c>
      <c r="AG55" s="252">
        <f t="shared" si="13"/>
        <v>0</v>
      </c>
      <c r="AH55" s="252">
        <f t="shared" si="14"/>
        <v>0</v>
      </c>
      <c r="AI55" s="252">
        <f t="shared" si="15"/>
        <v>0</v>
      </c>
      <c r="AJ55" s="252">
        <f t="shared" si="16"/>
        <v>0</v>
      </c>
      <c r="AK55" s="252">
        <f t="shared" si="17"/>
        <v>0</v>
      </c>
      <c r="AL55" s="252">
        <f t="shared" si="18"/>
        <v>0</v>
      </c>
      <c r="AM55" s="252">
        <f t="shared" si="19"/>
        <v>0</v>
      </c>
      <c r="AN55" s="252">
        <f t="shared" si="20"/>
        <v>0</v>
      </c>
      <c r="AO55" s="252">
        <f t="shared" si="21"/>
        <v>0</v>
      </c>
      <c r="AP55" s="252">
        <f t="shared" si="22"/>
        <v>0</v>
      </c>
      <c r="AQ55" s="252">
        <f t="shared" si="22"/>
        <v>0</v>
      </c>
      <c r="AR55" s="252">
        <f t="shared" si="33"/>
        <v>0</v>
      </c>
      <c r="AS55" s="252">
        <f t="shared" si="34"/>
        <v>0</v>
      </c>
      <c r="AT55" s="252">
        <f t="shared" si="35"/>
        <v>0</v>
      </c>
      <c r="AU55" s="252">
        <f t="shared" si="36"/>
        <v>0</v>
      </c>
      <c r="AV55" s="252">
        <f t="shared" si="37"/>
        <v>0</v>
      </c>
      <c r="AW55" s="252">
        <f t="shared" si="38"/>
        <v>0</v>
      </c>
      <c r="AX55" s="252"/>
      <c r="AY55" s="252">
        <f t="shared" si="23"/>
        <v>0</v>
      </c>
      <c r="AZ55" s="252">
        <f t="shared" si="24"/>
        <v>0</v>
      </c>
      <c r="BA55" s="252"/>
      <c r="BB55" s="252">
        <f t="shared" si="25"/>
        <v>0</v>
      </c>
      <c r="BC55" s="252"/>
      <c r="BD55" s="252">
        <f t="shared" si="26"/>
        <v>0</v>
      </c>
      <c r="BE55" s="252"/>
      <c r="BF55" s="252"/>
      <c r="BG55" s="252">
        <f t="shared" si="27"/>
        <v>0</v>
      </c>
      <c r="BH55" s="252"/>
      <c r="BI55" s="252">
        <f t="shared" si="28"/>
        <v>0</v>
      </c>
      <c r="BJ55" s="252">
        <f t="shared" si="29"/>
        <v>0</v>
      </c>
      <c r="BK55" s="252">
        <f t="shared" si="39"/>
        <v>0</v>
      </c>
      <c r="BM55" s="252">
        <f t="shared" si="40"/>
        <v>0</v>
      </c>
      <c r="BO55" s="252">
        <f t="shared" si="41"/>
        <v>0</v>
      </c>
    </row>
    <row r="56" spans="2:67" ht="20.100000000000001" customHeight="1">
      <c r="B56" s="11">
        <v>48</v>
      </c>
      <c r="C56" s="52" t="str">
        <f>CONCATENATE('2'!C51,'2'!Q51,'2'!D51,'2'!Q51,'2'!E51)</f>
        <v xml:space="preserve">  </v>
      </c>
      <c r="D56" s="51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12">
        <f t="shared" si="30"/>
        <v>0</v>
      </c>
      <c r="Z56" s="12">
        <f t="shared" si="31"/>
        <v>0</v>
      </c>
      <c r="AA56" s="12">
        <f t="shared" si="32"/>
        <v>0</v>
      </c>
      <c r="AB56" s="13">
        <f>ROUNDUP(((40/AA5)*Y56),0)</f>
        <v>0</v>
      </c>
      <c r="AC56" s="14"/>
      <c r="AD56" s="262"/>
      <c r="AE56" s="263"/>
      <c r="AF56" s="252">
        <f t="shared" si="12"/>
        <v>0</v>
      </c>
      <c r="AG56" s="252">
        <f t="shared" si="13"/>
        <v>0</v>
      </c>
      <c r="AH56" s="252">
        <f t="shared" si="14"/>
        <v>0</v>
      </c>
      <c r="AI56" s="252">
        <f t="shared" si="15"/>
        <v>0</v>
      </c>
      <c r="AJ56" s="252">
        <f t="shared" si="16"/>
        <v>0</v>
      </c>
      <c r="AK56" s="252">
        <f t="shared" si="17"/>
        <v>0</v>
      </c>
      <c r="AL56" s="252">
        <f t="shared" si="18"/>
        <v>0</v>
      </c>
      <c r="AM56" s="252">
        <f t="shared" si="19"/>
        <v>0</v>
      </c>
      <c r="AN56" s="252">
        <f t="shared" si="20"/>
        <v>0</v>
      </c>
      <c r="AO56" s="252">
        <f t="shared" si="21"/>
        <v>0</v>
      </c>
      <c r="AP56" s="252">
        <f t="shared" si="22"/>
        <v>0</v>
      </c>
      <c r="AQ56" s="252">
        <f t="shared" si="22"/>
        <v>0</v>
      </c>
      <c r="AR56" s="252">
        <f t="shared" si="33"/>
        <v>0</v>
      </c>
      <c r="AS56" s="252">
        <f t="shared" si="34"/>
        <v>0</v>
      </c>
      <c r="AT56" s="252">
        <f t="shared" si="35"/>
        <v>0</v>
      </c>
      <c r="AU56" s="252">
        <f t="shared" si="36"/>
        <v>0</v>
      </c>
      <c r="AV56" s="252">
        <f t="shared" si="37"/>
        <v>0</v>
      </c>
      <c r="AW56" s="252">
        <f t="shared" si="38"/>
        <v>0</v>
      </c>
      <c r="AX56" s="252"/>
      <c r="AY56" s="252">
        <f t="shared" si="23"/>
        <v>0</v>
      </c>
      <c r="AZ56" s="252">
        <f t="shared" si="24"/>
        <v>0</v>
      </c>
      <c r="BA56" s="252"/>
      <c r="BB56" s="252">
        <f t="shared" si="25"/>
        <v>0</v>
      </c>
      <c r="BC56" s="252"/>
      <c r="BD56" s="252">
        <f t="shared" si="26"/>
        <v>0</v>
      </c>
      <c r="BE56" s="252"/>
      <c r="BF56" s="252"/>
      <c r="BG56" s="252">
        <f t="shared" si="27"/>
        <v>0</v>
      </c>
      <c r="BH56" s="252"/>
      <c r="BI56" s="252">
        <f t="shared" si="28"/>
        <v>0</v>
      </c>
      <c r="BJ56" s="252">
        <f t="shared" si="29"/>
        <v>0</v>
      </c>
      <c r="BK56" s="252">
        <f t="shared" si="39"/>
        <v>0</v>
      </c>
      <c r="BM56" s="252">
        <f t="shared" si="40"/>
        <v>0</v>
      </c>
      <c r="BO56" s="252">
        <f t="shared" si="41"/>
        <v>0</v>
      </c>
    </row>
    <row r="57" spans="2:67" ht="20.100000000000001" customHeight="1">
      <c r="B57" s="11">
        <v>49</v>
      </c>
      <c r="C57" s="52" t="str">
        <f>CONCATENATE('2'!C52,'2'!Q52,'2'!D52,'2'!Q52,'2'!E52)</f>
        <v xml:space="preserve">  </v>
      </c>
      <c r="D57" s="51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12">
        <f t="shared" si="30"/>
        <v>0</v>
      </c>
      <c r="Z57" s="12">
        <f t="shared" si="31"/>
        <v>0</v>
      </c>
      <c r="AA57" s="12">
        <f t="shared" si="32"/>
        <v>0</v>
      </c>
      <c r="AB57" s="13">
        <f>ROUNDUP(((40/AA5)*Y57),0)</f>
        <v>0</v>
      </c>
      <c r="AC57" s="14"/>
      <c r="AD57" s="262"/>
      <c r="AE57" s="263"/>
      <c r="AF57" s="252">
        <f t="shared" si="12"/>
        <v>0</v>
      </c>
      <c r="AG57" s="252">
        <f t="shared" si="13"/>
        <v>0</v>
      </c>
      <c r="AH57" s="252">
        <f t="shared" si="14"/>
        <v>0</v>
      </c>
      <c r="AI57" s="252">
        <f t="shared" si="15"/>
        <v>0</v>
      </c>
      <c r="AJ57" s="252">
        <f t="shared" si="16"/>
        <v>0</v>
      </c>
      <c r="AK57" s="252">
        <f t="shared" si="17"/>
        <v>0</v>
      </c>
      <c r="AL57" s="252">
        <f t="shared" si="18"/>
        <v>0</v>
      </c>
      <c r="AM57" s="252">
        <f t="shared" si="19"/>
        <v>0</v>
      </c>
      <c r="AN57" s="252">
        <f t="shared" si="20"/>
        <v>0</v>
      </c>
      <c r="AO57" s="252">
        <f t="shared" si="21"/>
        <v>0</v>
      </c>
      <c r="AP57" s="252">
        <f t="shared" si="22"/>
        <v>0</v>
      </c>
      <c r="AQ57" s="252">
        <f t="shared" si="22"/>
        <v>0</v>
      </c>
      <c r="AR57" s="252">
        <f t="shared" si="33"/>
        <v>0</v>
      </c>
      <c r="AS57" s="252">
        <f t="shared" si="34"/>
        <v>0</v>
      </c>
      <c r="AT57" s="252">
        <f t="shared" si="35"/>
        <v>0</v>
      </c>
      <c r="AU57" s="252">
        <f t="shared" si="36"/>
        <v>0</v>
      </c>
      <c r="AV57" s="252">
        <f t="shared" si="37"/>
        <v>0</v>
      </c>
      <c r="AW57" s="252">
        <f t="shared" si="38"/>
        <v>0</v>
      </c>
      <c r="AX57" s="252"/>
      <c r="AY57" s="252">
        <f t="shared" si="23"/>
        <v>0</v>
      </c>
      <c r="AZ57" s="252">
        <f t="shared" si="24"/>
        <v>0</v>
      </c>
      <c r="BA57" s="252"/>
      <c r="BB57" s="252">
        <f t="shared" si="25"/>
        <v>0</v>
      </c>
      <c r="BC57" s="252"/>
      <c r="BD57" s="252">
        <f t="shared" si="26"/>
        <v>0</v>
      </c>
      <c r="BE57" s="252"/>
      <c r="BF57" s="252"/>
      <c r="BG57" s="252">
        <f t="shared" si="27"/>
        <v>0</v>
      </c>
      <c r="BH57" s="252"/>
      <c r="BI57" s="252">
        <f t="shared" si="28"/>
        <v>0</v>
      </c>
      <c r="BJ57" s="252">
        <f t="shared" si="29"/>
        <v>0</v>
      </c>
      <c r="BK57" s="252">
        <f t="shared" si="39"/>
        <v>0</v>
      </c>
      <c r="BM57" s="252">
        <f t="shared" si="40"/>
        <v>0</v>
      </c>
      <c r="BO57" s="252">
        <f t="shared" si="41"/>
        <v>0</v>
      </c>
    </row>
    <row r="58" spans="2:67" ht="20.100000000000001" customHeight="1">
      <c r="B58" s="11">
        <v>50</v>
      </c>
      <c r="C58" s="52" t="str">
        <f>CONCATENATE('2'!C53,'2'!Q53,'2'!D53,'2'!Q53,'2'!E53)</f>
        <v xml:space="preserve">  </v>
      </c>
      <c r="D58" s="51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12">
        <f t="shared" si="30"/>
        <v>0</v>
      </c>
      <c r="Z58" s="12">
        <f t="shared" si="31"/>
        <v>0</v>
      </c>
      <c r="AA58" s="12">
        <f t="shared" si="32"/>
        <v>0</v>
      </c>
      <c r="AB58" s="13">
        <f>ROUNDUP(((40/AA5)*Y58),0)</f>
        <v>0</v>
      </c>
      <c r="AC58" s="14"/>
      <c r="AD58" s="262"/>
      <c r="AE58" s="263"/>
      <c r="AF58" s="252">
        <f t="shared" si="12"/>
        <v>0</v>
      </c>
      <c r="AG58" s="252">
        <f t="shared" si="13"/>
        <v>0</v>
      </c>
      <c r="AH58" s="252">
        <f t="shared" si="14"/>
        <v>0</v>
      </c>
      <c r="AI58" s="252">
        <f t="shared" si="15"/>
        <v>0</v>
      </c>
      <c r="AJ58" s="252">
        <f t="shared" si="16"/>
        <v>0</v>
      </c>
      <c r="AK58" s="252">
        <f t="shared" si="17"/>
        <v>0</v>
      </c>
      <c r="AL58" s="252">
        <f t="shared" si="18"/>
        <v>0</v>
      </c>
      <c r="AM58" s="252">
        <f t="shared" si="19"/>
        <v>0</v>
      </c>
      <c r="AN58" s="252">
        <f t="shared" si="20"/>
        <v>0</v>
      </c>
      <c r="AO58" s="252">
        <f t="shared" si="21"/>
        <v>0</v>
      </c>
      <c r="AP58" s="252">
        <f t="shared" si="22"/>
        <v>0</v>
      </c>
      <c r="AQ58" s="252">
        <f t="shared" si="22"/>
        <v>0</v>
      </c>
      <c r="AR58" s="252">
        <f t="shared" si="33"/>
        <v>0</v>
      </c>
      <c r="AS58" s="252">
        <f t="shared" si="34"/>
        <v>0</v>
      </c>
      <c r="AT58" s="252">
        <f t="shared" si="35"/>
        <v>0</v>
      </c>
      <c r="AU58" s="252">
        <f t="shared" si="36"/>
        <v>0</v>
      </c>
      <c r="AV58" s="252">
        <f t="shared" si="37"/>
        <v>0</v>
      </c>
      <c r="AW58" s="252">
        <f t="shared" si="38"/>
        <v>0</v>
      </c>
      <c r="AX58" s="252"/>
      <c r="AY58" s="252">
        <f t="shared" si="23"/>
        <v>0</v>
      </c>
      <c r="AZ58" s="252">
        <f t="shared" si="24"/>
        <v>0</v>
      </c>
      <c r="BA58" s="252"/>
      <c r="BB58" s="252">
        <f t="shared" si="25"/>
        <v>0</v>
      </c>
      <c r="BC58" s="252"/>
      <c r="BD58" s="252">
        <f t="shared" si="26"/>
        <v>0</v>
      </c>
      <c r="BE58" s="252"/>
      <c r="BF58" s="252"/>
      <c r="BG58" s="252">
        <f t="shared" si="27"/>
        <v>0</v>
      </c>
      <c r="BH58" s="252"/>
      <c r="BI58" s="252">
        <f t="shared" si="28"/>
        <v>0</v>
      </c>
      <c r="BJ58" s="252">
        <f t="shared" si="29"/>
        <v>0</v>
      </c>
      <c r="BK58" s="252">
        <f t="shared" si="39"/>
        <v>0</v>
      </c>
      <c r="BM58" s="252">
        <f t="shared" si="40"/>
        <v>0</v>
      </c>
      <c r="BO58" s="252">
        <f t="shared" si="41"/>
        <v>0</v>
      </c>
    </row>
    <row r="59" spans="2:67" ht="20.100000000000001" customHeight="1">
      <c r="B59" s="11">
        <v>51</v>
      </c>
      <c r="C59" s="52" t="str">
        <f>CONCATENATE('2'!C54,'2'!Q54,'2'!D54,'2'!Q54,'2'!E54)</f>
        <v xml:space="preserve">  </v>
      </c>
      <c r="D59" s="51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12">
        <f t="shared" si="30"/>
        <v>0</v>
      </c>
      <c r="Z59" s="12">
        <f t="shared" si="31"/>
        <v>0</v>
      </c>
      <c r="AA59" s="12">
        <f t="shared" si="32"/>
        <v>0</v>
      </c>
      <c r="AB59" s="13">
        <f>ROUNDUP(((40/AA5)*Y59),0)</f>
        <v>0</v>
      </c>
      <c r="AC59" s="14"/>
      <c r="AD59" s="262"/>
      <c r="AE59" s="263"/>
      <c r="AF59" s="252">
        <f t="shared" si="12"/>
        <v>0</v>
      </c>
      <c r="AG59" s="252">
        <f t="shared" si="13"/>
        <v>0</v>
      </c>
      <c r="AH59" s="252">
        <f t="shared" si="14"/>
        <v>0</v>
      </c>
      <c r="AI59" s="252">
        <f t="shared" si="15"/>
        <v>0</v>
      </c>
      <c r="AJ59" s="252">
        <f t="shared" si="16"/>
        <v>0</v>
      </c>
      <c r="AK59" s="252">
        <f t="shared" si="17"/>
        <v>0</v>
      </c>
      <c r="AL59" s="252">
        <f t="shared" si="18"/>
        <v>0</v>
      </c>
      <c r="AM59" s="252">
        <f t="shared" si="19"/>
        <v>0</v>
      </c>
      <c r="AN59" s="252">
        <f t="shared" si="20"/>
        <v>0</v>
      </c>
      <c r="AO59" s="252">
        <f t="shared" si="21"/>
        <v>0</v>
      </c>
      <c r="AP59" s="252">
        <f t="shared" si="22"/>
        <v>0</v>
      </c>
      <c r="AQ59" s="252">
        <f t="shared" si="22"/>
        <v>0</v>
      </c>
      <c r="AR59" s="252">
        <f t="shared" si="33"/>
        <v>0</v>
      </c>
      <c r="AS59" s="252">
        <f t="shared" si="34"/>
        <v>0</v>
      </c>
      <c r="AT59" s="252">
        <f t="shared" si="35"/>
        <v>0</v>
      </c>
      <c r="AU59" s="252">
        <f t="shared" si="36"/>
        <v>0</v>
      </c>
      <c r="AV59" s="252">
        <f t="shared" si="37"/>
        <v>0</v>
      </c>
      <c r="AW59" s="252">
        <f t="shared" si="38"/>
        <v>0</v>
      </c>
      <c r="AX59" s="252"/>
      <c r="AY59" s="252">
        <f t="shared" si="23"/>
        <v>0</v>
      </c>
      <c r="AZ59" s="252">
        <f t="shared" si="24"/>
        <v>0</v>
      </c>
      <c r="BA59" s="252"/>
      <c r="BB59" s="252">
        <f t="shared" si="25"/>
        <v>0</v>
      </c>
      <c r="BC59" s="252"/>
      <c r="BD59" s="252">
        <f t="shared" si="26"/>
        <v>0</v>
      </c>
      <c r="BE59" s="252"/>
      <c r="BF59" s="252"/>
      <c r="BG59" s="252">
        <f t="shared" si="27"/>
        <v>0</v>
      </c>
      <c r="BH59" s="252"/>
      <c r="BI59" s="252">
        <f t="shared" si="28"/>
        <v>0</v>
      </c>
      <c r="BJ59" s="252">
        <f t="shared" si="29"/>
        <v>0</v>
      </c>
      <c r="BK59" s="252">
        <f t="shared" si="39"/>
        <v>0</v>
      </c>
      <c r="BM59" s="252">
        <f t="shared" si="40"/>
        <v>0</v>
      </c>
      <c r="BO59" s="252">
        <f t="shared" si="41"/>
        <v>0</v>
      </c>
    </row>
    <row r="60" spans="2:67" ht="20.100000000000001" customHeight="1">
      <c r="B60" s="11">
        <v>52</v>
      </c>
      <c r="C60" s="52" t="str">
        <f>CONCATENATE('2'!C55,'2'!Q55,'2'!D55,'2'!Q55,'2'!E55)</f>
        <v xml:space="preserve">  </v>
      </c>
      <c r="D60" s="51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12">
        <f t="shared" si="30"/>
        <v>0</v>
      </c>
      <c r="Z60" s="12">
        <f t="shared" si="31"/>
        <v>0</v>
      </c>
      <c r="AA60" s="12">
        <f t="shared" si="32"/>
        <v>0</v>
      </c>
      <c r="AB60" s="13">
        <f>ROUNDUP(((40/AA5)*Y60),0)</f>
        <v>0</v>
      </c>
      <c r="AC60" s="14"/>
      <c r="AD60" s="262"/>
      <c r="AE60" s="263"/>
      <c r="AF60" s="252">
        <f t="shared" si="12"/>
        <v>0</v>
      </c>
      <c r="AG60" s="252">
        <f t="shared" si="13"/>
        <v>0</v>
      </c>
      <c r="AH60" s="252">
        <f t="shared" si="14"/>
        <v>0</v>
      </c>
      <c r="AI60" s="252">
        <f t="shared" si="15"/>
        <v>0</v>
      </c>
      <c r="AJ60" s="252">
        <f t="shared" si="16"/>
        <v>0</v>
      </c>
      <c r="AK60" s="252">
        <f t="shared" si="17"/>
        <v>0</v>
      </c>
      <c r="AL60" s="252">
        <f t="shared" si="18"/>
        <v>0</v>
      </c>
      <c r="AM60" s="252">
        <f t="shared" si="19"/>
        <v>0</v>
      </c>
      <c r="AN60" s="252">
        <f t="shared" si="20"/>
        <v>0</v>
      </c>
      <c r="AO60" s="252">
        <f t="shared" si="21"/>
        <v>0</v>
      </c>
      <c r="AP60" s="252">
        <f t="shared" si="22"/>
        <v>0</v>
      </c>
      <c r="AQ60" s="252">
        <f t="shared" si="22"/>
        <v>0</v>
      </c>
      <c r="AR60" s="252">
        <f t="shared" si="33"/>
        <v>0</v>
      </c>
      <c r="AS60" s="252">
        <f t="shared" si="34"/>
        <v>0</v>
      </c>
      <c r="AT60" s="252">
        <f t="shared" si="35"/>
        <v>0</v>
      </c>
      <c r="AU60" s="252">
        <f t="shared" si="36"/>
        <v>0</v>
      </c>
      <c r="AV60" s="252">
        <f t="shared" si="37"/>
        <v>0</v>
      </c>
      <c r="AW60" s="252">
        <f t="shared" si="38"/>
        <v>0</v>
      </c>
      <c r="AX60" s="252"/>
      <c r="AY60" s="252">
        <f t="shared" si="23"/>
        <v>0</v>
      </c>
      <c r="AZ60" s="252">
        <f t="shared" si="24"/>
        <v>0</v>
      </c>
      <c r="BA60" s="252"/>
      <c r="BB60" s="252">
        <f t="shared" si="25"/>
        <v>0</v>
      </c>
      <c r="BC60" s="252"/>
      <c r="BD60" s="252">
        <f t="shared" si="26"/>
        <v>0</v>
      </c>
      <c r="BE60" s="252"/>
      <c r="BF60" s="252"/>
      <c r="BG60" s="252">
        <f t="shared" si="27"/>
        <v>0</v>
      </c>
      <c r="BH60" s="252"/>
      <c r="BI60" s="252">
        <f t="shared" si="28"/>
        <v>0</v>
      </c>
      <c r="BJ60" s="252">
        <f t="shared" si="29"/>
        <v>0</v>
      </c>
      <c r="BK60" s="252">
        <f t="shared" si="39"/>
        <v>0</v>
      </c>
      <c r="BM60" s="252">
        <f t="shared" si="40"/>
        <v>0</v>
      </c>
      <c r="BO60" s="252">
        <f t="shared" si="41"/>
        <v>0</v>
      </c>
    </row>
    <row r="61" spans="2:67" ht="20.100000000000001" customHeight="1">
      <c r="B61" s="11">
        <v>53</v>
      </c>
      <c r="C61" s="52" t="str">
        <f>CONCATENATE('2'!C56,'2'!Q56,'2'!D56,'2'!Q56,'2'!E56)</f>
        <v xml:space="preserve">  </v>
      </c>
      <c r="D61" s="51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12">
        <f t="shared" si="30"/>
        <v>0</v>
      </c>
      <c r="Z61" s="12">
        <f t="shared" si="31"/>
        <v>0</v>
      </c>
      <c r="AA61" s="12">
        <f t="shared" si="32"/>
        <v>0</v>
      </c>
      <c r="AB61" s="13">
        <f>ROUNDUP(((40/AA5)*Y61),0)</f>
        <v>0</v>
      </c>
      <c r="AC61" s="14"/>
      <c r="AD61" s="262"/>
      <c r="AE61" s="263"/>
      <c r="AF61" s="252">
        <f t="shared" si="12"/>
        <v>0</v>
      </c>
      <c r="AG61" s="252">
        <f t="shared" si="13"/>
        <v>0</v>
      </c>
      <c r="AH61" s="252">
        <f t="shared" si="14"/>
        <v>0</v>
      </c>
      <c r="AI61" s="252">
        <f t="shared" si="15"/>
        <v>0</v>
      </c>
      <c r="AJ61" s="252">
        <f t="shared" si="16"/>
        <v>0</v>
      </c>
      <c r="AK61" s="252">
        <f t="shared" si="17"/>
        <v>0</v>
      </c>
      <c r="AL61" s="252">
        <f t="shared" si="18"/>
        <v>0</v>
      </c>
      <c r="AM61" s="252">
        <f t="shared" si="19"/>
        <v>0</v>
      </c>
      <c r="AN61" s="252">
        <f t="shared" si="20"/>
        <v>0</v>
      </c>
      <c r="AO61" s="252">
        <f t="shared" si="21"/>
        <v>0</v>
      </c>
      <c r="AP61" s="252">
        <f t="shared" si="22"/>
        <v>0</v>
      </c>
      <c r="AQ61" s="252">
        <f t="shared" si="22"/>
        <v>0</v>
      </c>
      <c r="AR61" s="252">
        <f t="shared" si="33"/>
        <v>0</v>
      </c>
      <c r="AS61" s="252">
        <f t="shared" si="34"/>
        <v>0</v>
      </c>
      <c r="AT61" s="252">
        <f t="shared" si="35"/>
        <v>0</v>
      </c>
      <c r="AU61" s="252">
        <f t="shared" si="36"/>
        <v>0</v>
      </c>
      <c r="AV61" s="252">
        <f t="shared" si="37"/>
        <v>0</v>
      </c>
      <c r="AW61" s="252">
        <f t="shared" si="38"/>
        <v>0</v>
      </c>
      <c r="AX61" s="252"/>
      <c r="AY61" s="252">
        <f t="shared" si="23"/>
        <v>0</v>
      </c>
      <c r="AZ61" s="252">
        <f t="shared" si="24"/>
        <v>0</v>
      </c>
      <c r="BA61" s="252"/>
      <c r="BB61" s="252">
        <f t="shared" si="25"/>
        <v>0</v>
      </c>
      <c r="BC61" s="252"/>
      <c r="BD61" s="252">
        <f t="shared" si="26"/>
        <v>0</v>
      </c>
      <c r="BE61" s="252"/>
      <c r="BF61" s="252"/>
      <c r="BG61" s="252">
        <f t="shared" si="27"/>
        <v>0</v>
      </c>
      <c r="BH61" s="252"/>
      <c r="BI61" s="252">
        <f t="shared" si="28"/>
        <v>0</v>
      </c>
      <c r="BJ61" s="252">
        <f t="shared" si="29"/>
        <v>0</v>
      </c>
      <c r="BK61" s="252">
        <f t="shared" si="39"/>
        <v>0</v>
      </c>
      <c r="BM61" s="252">
        <f t="shared" si="40"/>
        <v>0</v>
      </c>
      <c r="BO61" s="252">
        <f t="shared" si="41"/>
        <v>0</v>
      </c>
    </row>
    <row r="62" spans="2:67" ht="20.100000000000001" customHeight="1">
      <c r="B62" s="11">
        <v>54</v>
      </c>
      <c r="C62" s="52" t="str">
        <f>CONCATENATE('2'!C57,'2'!Q57,'2'!D57,'2'!Q57,'2'!E57)</f>
        <v xml:space="preserve">  </v>
      </c>
      <c r="D62" s="51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12">
        <f t="shared" si="30"/>
        <v>0</v>
      </c>
      <c r="Z62" s="12">
        <f t="shared" si="31"/>
        <v>0</v>
      </c>
      <c r="AA62" s="12">
        <f t="shared" si="32"/>
        <v>0</v>
      </c>
      <c r="AB62" s="13">
        <f>ROUNDUP(((40/AA5)*Y62),0)</f>
        <v>0</v>
      </c>
      <c r="AC62" s="14"/>
      <c r="AD62" s="262"/>
      <c r="AE62" s="263"/>
      <c r="AF62" s="252">
        <f t="shared" si="12"/>
        <v>0</v>
      </c>
      <c r="AG62" s="252">
        <f t="shared" si="13"/>
        <v>0</v>
      </c>
      <c r="AH62" s="252">
        <f t="shared" si="14"/>
        <v>0</v>
      </c>
      <c r="AI62" s="252">
        <f t="shared" si="15"/>
        <v>0</v>
      </c>
      <c r="AJ62" s="252">
        <f t="shared" si="16"/>
        <v>0</v>
      </c>
      <c r="AK62" s="252">
        <f t="shared" si="17"/>
        <v>0</v>
      </c>
      <c r="AL62" s="252">
        <f t="shared" si="18"/>
        <v>0</v>
      </c>
      <c r="AM62" s="252">
        <f t="shared" si="19"/>
        <v>0</v>
      </c>
      <c r="AN62" s="252">
        <f t="shared" si="20"/>
        <v>0</v>
      </c>
      <c r="AO62" s="252">
        <f t="shared" si="21"/>
        <v>0</v>
      </c>
      <c r="AP62" s="252">
        <f t="shared" si="22"/>
        <v>0</v>
      </c>
      <c r="AQ62" s="252">
        <f t="shared" si="22"/>
        <v>0</v>
      </c>
      <c r="AR62" s="252">
        <f t="shared" si="33"/>
        <v>0</v>
      </c>
      <c r="AS62" s="252">
        <f t="shared" si="34"/>
        <v>0</v>
      </c>
      <c r="AT62" s="252">
        <f t="shared" si="35"/>
        <v>0</v>
      </c>
      <c r="AU62" s="252">
        <f t="shared" si="36"/>
        <v>0</v>
      </c>
      <c r="AV62" s="252">
        <f t="shared" si="37"/>
        <v>0</v>
      </c>
      <c r="AW62" s="252">
        <f t="shared" si="38"/>
        <v>0</v>
      </c>
      <c r="AX62" s="252"/>
      <c r="AY62" s="252">
        <f t="shared" si="23"/>
        <v>0</v>
      </c>
      <c r="AZ62" s="252">
        <f t="shared" si="24"/>
        <v>0</v>
      </c>
      <c r="BA62" s="252"/>
      <c r="BB62" s="252">
        <f t="shared" si="25"/>
        <v>0</v>
      </c>
      <c r="BC62" s="252"/>
      <c r="BD62" s="252">
        <f t="shared" si="26"/>
        <v>0</v>
      </c>
      <c r="BE62" s="252"/>
      <c r="BF62" s="252"/>
      <c r="BG62" s="252">
        <f t="shared" si="27"/>
        <v>0</v>
      </c>
      <c r="BH62" s="252"/>
      <c r="BI62" s="252">
        <f t="shared" si="28"/>
        <v>0</v>
      </c>
      <c r="BJ62" s="252">
        <f t="shared" si="29"/>
        <v>0</v>
      </c>
      <c r="BK62" s="252">
        <f t="shared" si="39"/>
        <v>0</v>
      </c>
      <c r="BM62" s="252">
        <f t="shared" si="40"/>
        <v>0</v>
      </c>
      <c r="BO62" s="252">
        <f t="shared" si="41"/>
        <v>0</v>
      </c>
    </row>
    <row r="63" spans="2:67" ht="20.100000000000001" customHeight="1">
      <c r="B63" s="11">
        <v>55</v>
      </c>
      <c r="C63" s="52" t="str">
        <f>CONCATENATE('2'!C58,'2'!Q58,'2'!D58,'2'!Q58,'2'!E58)</f>
        <v xml:space="preserve">  </v>
      </c>
      <c r="D63" s="51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12">
        <f t="shared" si="30"/>
        <v>0</v>
      </c>
      <c r="Z63" s="12">
        <f t="shared" si="31"/>
        <v>0</v>
      </c>
      <c r="AA63" s="12">
        <f t="shared" si="32"/>
        <v>0</v>
      </c>
      <c r="AB63" s="13">
        <f>ROUNDUP(((40/AA5)*Y63),0)</f>
        <v>0</v>
      </c>
      <c r="AC63" s="14"/>
      <c r="AD63" s="262"/>
      <c r="AE63" s="263"/>
      <c r="AF63" s="252">
        <f t="shared" si="12"/>
        <v>0</v>
      </c>
      <c r="AG63" s="252">
        <f t="shared" si="13"/>
        <v>0</v>
      </c>
      <c r="AH63" s="252">
        <f t="shared" si="14"/>
        <v>0</v>
      </c>
      <c r="AI63" s="252">
        <f t="shared" si="15"/>
        <v>0</v>
      </c>
      <c r="AJ63" s="252">
        <f t="shared" si="16"/>
        <v>0</v>
      </c>
      <c r="AK63" s="252">
        <f t="shared" si="17"/>
        <v>0</v>
      </c>
      <c r="AL63" s="252">
        <f t="shared" si="18"/>
        <v>0</v>
      </c>
      <c r="AM63" s="252">
        <f t="shared" si="19"/>
        <v>0</v>
      </c>
      <c r="AN63" s="252">
        <f t="shared" si="20"/>
        <v>0</v>
      </c>
      <c r="AO63" s="252">
        <f t="shared" si="21"/>
        <v>0</v>
      </c>
      <c r="AP63" s="252">
        <f t="shared" si="22"/>
        <v>0</v>
      </c>
      <c r="AQ63" s="252">
        <f t="shared" si="22"/>
        <v>0</v>
      </c>
      <c r="AR63" s="252">
        <f t="shared" si="33"/>
        <v>0</v>
      </c>
      <c r="AS63" s="252">
        <f t="shared" si="34"/>
        <v>0</v>
      </c>
      <c r="AT63" s="252">
        <f t="shared" si="35"/>
        <v>0</v>
      </c>
      <c r="AU63" s="252">
        <f t="shared" si="36"/>
        <v>0</v>
      </c>
      <c r="AV63" s="252">
        <f t="shared" si="37"/>
        <v>0</v>
      </c>
      <c r="AW63" s="252">
        <f t="shared" si="38"/>
        <v>0</v>
      </c>
      <c r="AX63" s="252"/>
      <c r="AY63" s="252">
        <f t="shared" si="23"/>
        <v>0</v>
      </c>
      <c r="AZ63" s="252">
        <f t="shared" si="24"/>
        <v>0</v>
      </c>
      <c r="BA63" s="252"/>
      <c r="BB63" s="252">
        <f t="shared" si="25"/>
        <v>0</v>
      </c>
      <c r="BC63" s="252"/>
      <c r="BD63" s="252">
        <f t="shared" si="26"/>
        <v>0</v>
      </c>
      <c r="BE63" s="252"/>
      <c r="BF63" s="252"/>
      <c r="BG63" s="252">
        <f t="shared" si="27"/>
        <v>0</v>
      </c>
      <c r="BH63" s="252"/>
      <c r="BI63" s="252">
        <f t="shared" si="28"/>
        <v>0</v>
      </c>
      <c r="BJ63" s="252">
        <f t="shared" si="29"/>
        <v>0</v>
      </c>
      <c r="BK63" s="252">
        <f t="shared" si="39"/>
        <v>0</v>
      </c>
      <c r="BM63" s="252">
        <f t="shared" si="40"/>
        <v>0</v>
      </c>
      <c r="BO63" s="252">
        <f t="shared" si="41"/>
        <v>0</v>
      </c>
    </row>
    <row r="64" spans="2:67" ht="20.100000000000001" customHeight="1">
      <c r="B64" s="11">
        <v>56</v>
      </c>
      <c r="C64" s="52" t="str">
        <f>CONCATENATE('2'!C59,'2'!Q59,'2'!D59,'2'!Q59,'2'!E59)</f>
        <v xml:space="preserve">  </v>
      </c>
      <c r="D64" s="51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12">
        <f t="shared" si="30"/>
        <v>0</v>
      </c>
      <c r="Z64" s="12">
        <f t="shared" si="31"/>
        <v>0</v>
      </c>
      <c r="AA64" s="12">
        <f t="shared" si="32"/>
        <v>0</v>
      </c>
      <c r="AB64" s="13">
        <f>ROUNDUP(((40/AA5)*Y64),0)</f>
        <v>0</v>
      </c>
      <c r="AC64" s="14"/>
      <c r="AD64" s="262"/>
      <c r="AE64" s="263"/>
      <c r="AF64" s="252">
        <f t="shared" si="12"/>
        <v>0</v>
      </c>
      <c r="AG64" s="252">
        <f t="shared" si="13"/>
        <v>0</v>
      </c>
      <c r="AH64" s="252">
        <f t="shared" si="14"/>
        <v>0</v>
      </c>
      <c r="AI64" s="252">
        <f t="shared" si="15"/>
        <v>0</v>
      </c>
      <c r="AJ64" s="252">
        <f t="shared" si="16"/>
        <v>0</v>
      </c>
      <c r="AK64" s="252">
        <f t="shared" si="17"/>
        <v>0</v>
      </c>
      <c r="AL64" s="252">
        <f t="shared" si="18"/>
        <v>0</v>
      </c>
      <c r="AM64" s="252">
        <f t="shared" si="19"/>
        <v>0</v>
      </c>
      <c r="AN64" s="252">
        <f t="shared" si="20"/>
        <v>0</v>
      </c>
      <c r="AO64" s="252">
        <f t="shared" si="21"/>
        <v>0</v>
      </c>
      <c r="AP64" s="252">
        <f t="shared" si="22"/>
        <v>0</v>
      </c>
      <c r="AQ64" s="252">
        <f t="shared" si="22"/>
        <v>0</v>
      </c>
      <c r="AR64" s="252">
        <f t="shared" si="33"/>
        <v>0</v>
      </c>
      <c r="AS64" s="252">
        <f t="shared" si="34"/>
        <v>0</v>
      </c>
      <c r="AT64" s="252">
        <f t="shared" si="35"/>
        <v>0</v>
      </c>
      <c r="AU64" s="252">
        <f t="shared" si="36"/>
        <v>0</v>
      </c>
      <c r="AV64" s="252">
        <f t="shared" si="37"/>
        <v>0</v>
      </c>
      <c r="AW64" s="252">
        <f t="shared" si="38"/>
        <v>0</v>
      </c>
      <c r="AX64" s="252"/>
      <c r="AY64" s="252">
        <f t="shared" si="23"/>
        <v>0</v>
      </c>
      <c r="AZ64" s="252">
        <f t="shared" si="24"/>
        <v>0</v>
      </c>
      <c r="BA64" s="252"/>
      <c r="BB64" s="252">
        <f t="shared" si="25"/>
        <v>0</v>
      </c>
      <c r="BC64" s="252"/>
      <c r="BD64" s="252">
        <f t="shared" si="26"/>
        <v>0</v>
      </c>
      <c r="BE64" s="252"/>
      <c r="BF64" s="252"/>
      <c r="BG64" s="252">
        <f t="shared" si="27"/>
        <v>0</v>
      </c>
      <c r="BH64" s="252"/>
      <c r="BI64" s="252">
        <f t="shared" si="28"/>
        <v>0</v>
      </c>
      <c r="BJ64" s="252">
        <f t="shared" si="29"/>
        <v>0</v>
      </c>
      <c r="BK64" s="252">
        <f t="shared" si="39"/>
        <v>0</v>
      </c>
      <c r="BM64" s="252">
        <f t="shared" si="40"/>
        <v>0</v>
      </c>
      <c r="BO64" s="252">
        <f t="shared" si="41"/>
        <v>0</v>
      </c>
    </row>
    <row r="65" spans="2:67" ht="20.100000000000001" customHeight="1">
      <c r="B65" s="11">
        <v>57</v>
      </c>
      <c r="C65" s="52" t="str">
        <f>CONCATENATE('2'!C60,'2'!Q60,'2'!D60,'2'!Q60,'2'!E60)</f>
        <v xml:space="preserve">  </v>
      </c>
      <c r="D65" s="51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12">
        <f t="shared" si="30"/>
        <v>0</v>
      </c>
      <c r="Z65" s="12">
        <f t="shared" si="31"/>
        <v>0</v>
      </c>
      <c r="AA65" s="12">
        <f t="shared" si="32"/>
        <v>0</v>
      </c>
      <c r="AB65" s="13">
        <f>ROUNDUP(((40/AA5)*Y65),0)</f>
        <v>0</v>
      </c>
      <c r="AC65" s="14"/>
      <c r="AD65" s="262"/>
      <c r="AE65" s="263"/>
      <c r="AF65" s="252">
        <f t="shared" si="12"/>
        <v>0</v>
      </c>
      <c r="AG65" s="252">
        <f t="shared" si="13"/>
        <v>0</v>
      </c>
      <c r="AH65" s="252">
        <f t="shared" si="14"/>
        <v>0</v>
      </c>
      <c r="AI65" s="252">
        <f t="shared" si="15"/>
        <v>0</v>
      </c>
      <c r="AJ65" s="252">
        <f t="shared" si="16"/>
        <v>0</v>
      </c>
      <c r="AK65" s="252">
        <f t="shared" si="17"/>
        <v>0</v>
      </c>
      <c r="AL65" s="252">
        <f t="shared" si="18"/>
        <v>0</v>
      </c>
      <c r="AM65" s="252">
        <f t="shared" si="19"/>
        <v>0</v>
      </c>
      <c r="AN65" s="252">
        <f t="shared" si="20"/>
        <v>0</v>
      </c>
      <c r="AO65" s="252">
        <f t="shared" si="21"/>
        <v>0</v>
      </c>
      <c r="AP65" s="252">
        <f t="shared" si="22"/>
        <v>0</v>
      </c>
      <c r="AQ65" s="252">
        <f t="shared" si="22"/>
        <v>0</v>
      </c>
      <c r="AR65" s="252">
        <f t="shared" si="33"/>
        <v>0</v>
      </c>
      <c r="AS65" s="252">
        <f t="shared" si="34"/>
        <v>0</v>
      </c>
      <c r="AT65" s="252">
        <f t="shared" si="35"/>
        <v>0</v>
      </c>
      <c r="AU65" s="252">
        <f t="shared" si="36"/>
        <v>0</v>
      </c>
      <c r="AV65" s="252">
        <f t="shared" si="37"/>
        <v>0</v>
      </c>
      <c r="AW65" s="252">
        <f t="shared" si="38"/>
        <v>0</v>
      </c>
      <c r="AX65" s="252"/>
      <c r="AY65" s="252">
        <f t="shared" si="23"/>
        <v>0</v>
      </c>
      <c r="AZ65" s="252">
        <f t="shared" si="24"/>
        <v>0</v>
      </c>
      <c r="BA65" s="252"/>
      <c r="BB65" s="252">
        <f t="shared" si="25"/>
        <v>0</v>
      </c>
      <c r="BC65" s="252"/>
      <c r="BD65" s="252">
        <f t="shared" si="26"/>
        <v>0</v>
      </c>
      <c r="BE65" s="252"/>
      <c r="BF65" s="252"/>
      <c r="BG65" s="252">
        <f t="shared" si="27"/>
        <v>0</v>
      </c>
      <c r="BH65" s="252"/>
      <c r="BI65" s="252">
        <f t="shared" si="28"/>
        <v>0</v>
      </c>
      <c r="BJ65" s="252">
        <f t="shared" si="29"/>
        <v>0</v>
      </c>
      <c r="BK65" s="252">
        <f t="shared" si="39"/>
        <v>0</v>
      </c>
      <c r="BM65" s="252">
        <f t="shared" si="40"/>
        <v>0</v>
      </c>
      <c r="BO65" s="252">
        <f t="shared" si="41"/>
        <v>0</v>
      </c>
    </row>
    <row r="66" spans="2:67" ht="20.100000000000001" customHeight="1">
      <c r="B66" s="11">
        <v>58</v>
      </c>
      <c r="C66" s="52" t="str">
        <f>CONCATENATE('2'!C61,'2'!Q61,'2'!D61,'2'!Q61,'2'!E61)</f>
        <v xml:space="preserve">  </v>
      </c>
      <c r="D66" s="51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12">
        <f t="shared" si="30"/>
        <v>0</v>
      </c>
      <c r="Z66" s="12">
        <f t="shared" si="31"/>
        <v>0</v>
      </c>
      <c r="AA66" s="12">
        <f t="shared" si="32"/>
        <v>0</v>
      </c>
      <c r="AB66" s="13">
        <f>ROUNDUP(((40/AA5)*Y66),0)</f>
        <v>0</v>
      </c>
      <c r="AC66" s="14"/>
      <c r="AD66" s="262"/>
      <c r="AE66" s="263"/>
      <c r="AF66" s="252">
        <f t="shared" si="12"/>
        <v>0</v>
      </c>
      <c r="AG66" s="252">
        <f t="shared" si="13"/>
        <v>0</v>
      </c>
      <c r="AH66" s="252">
        <f t="shared" si="14"/>
        <v>0</v>
      </c>
      <c r="AI66" s="252">
        <f t="shared" si="15"/>
        <v>0</v>
      </c>
      <c r="AJ66" s="252">
        <f t="shared" si="16"/>
        <v>0</v>
      </c>
      <c r="AK66" s="252">
        <f t="shared" si="17"/>
        <v>0</v>
      </c>
      <c r="AL66" s="252">
        <f t="shared" si="18"/>
        <v>0</v>
      </c>
      <c r="AM66" s="252">
        <f t="shared" si="19"/>
        <v>0</v>
      </c>
      <c r="AN66" s="252">
        <f t="shared" si="20"/>
        <v>0</v>
      </c>
      <c r="AO66" s="252">
        <f t="shared" si="21"/>
        <v>0</v>
      </c>
      <c r="AP66" s="252">
        <f t="shared" si="22"/>
        <v>0</v>
      </c>
      <c r="AQ66" s="252">
        <f t="shared" si="22"/>
        <v>0</v>
      </c>
      <c r="AR66" s="252">
        <f t="shared" si="33"/>
        <v>0</v>
      </c>
      <c r="AS66" s="252">
        <f t="shared" si="34"/>
        <v>0</v>
      </c>
      <c r="AT66" s="252">
        <f t="shared" si="35"/>
        <v>0</v>
      </c>
      <c r="AU66" s="252">
        <f t="shared" si="36"/>
        <v>0</v>
      </c>
      <c r="AV66" s="252">
        <f t="shared" si="37"/>
        <v>0</v>
      </c>
      <c r="AW66" s="252">
        <f t="shared" si="38"/>
        <v>0</v>
      </c>
      <c r="AX66" s="252"/>
      <c r="AY66" s="252">
        <f t="shared" si="23"/>
        <v>0</v>
      </c>
      <c r="AZ66" s="252">
        <f t="shared" si="24"/>
        <v>0</v>
      </c>
      <c r="BA66" s="252"/>
      <c r="BB66" s="252">
        <f t="shared" si="25"/>
        <v>0</v>
      </c>
      <c r="BC66" s="252"/>
      <c r="BD66" s="252">
        <f t="shared" si="26"/>
        <v>0</v>
      </c>
      <c r="BE66" s="252"/>
      <c r="BF66" s="252"/>
      <c r="BG66" s="252">
        <f t="shared" si="27"/>
        <v>0</v>
      </c>
      <c r="BH66" s="252"/>
      <c r="BI66" s="252">
        <f t="shared" si="28"/>
        <v>0</v>
      </c>
      <c r="BJ66" s="252">
        <f t="shared" si="29"/>
        <v>0</v>
      </c>
      <c r="BK66" s="252">
        <f t="shared" si="39"/>
        <v>0</v>
      </c>
      <c r="BM66" s="252">
        <f t="shared" si="40"/>
        <v>0</v>
      </c>
      <c r="BO66" s="252">
        <f t="shared" si="41"/>
        <v>0</v>
      </c>
    </row>
    <row r="67" spans="2:67" ht="20.100000000000001" customHeight="1">
      <c r="B67" s="11">
        <v>59</v>
      </c>
      <c r="C67" s="52" t="str">
        <f>CONCATENATE('2'!C62,'2'!Q62,'2'!D62,'2'!Q62,'2'!E62)</f>
        <v xml:space="preserve">  </v>
      </c>
      <c r="D67" s="51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12">
        <f t="shared" si="30"/>
        <v>0</v>
      </c>
      <c r="Z67" s="12">
        <f t="shared" si="31"/>
        <v>0</v>
      </c>
      <c r="AA67" s="12">
        <f t="shared" si="32"/>
        <v>0</v>
      </c>
      <c r="AB67" s="13">
        <f>ROUNDUP(((40/AA5)*Y67),0)</f>
        <v>0</v>
      </c>
      <c r="AC67" s="14"/>
      <c r="AD67" s="262"/>
      <c r="AE67" s="263"/>
      <c r="AF67" s="252">
        <f t="shared" si="12"/>
        <v>0</v>
      </c>
      <c r="AG67" s="252">
        <f t="shared" si="13"/>
        <v>0</v>
      </c>
      <c r="AH67" s="252">
        <f t="shared" si="14"/>
        <v>0</v>
      </c>
      <c r="AI67" s="252">
        <f t="shared" si="15"/>
        <v>0</v>
      </c>
      <c r="AJ67" s="252">
        <f t="shared" si="16"/>
        <v>0</v>
      </c>
      <c r="AK67" s="252">
        <f t="shared" si="17"/>
        <v>0</v>
      </c>
      <c r="AL67" s="252">
        <f t="shared" si="18"/>
        <v>0</v>
      </c>
      <c r="AM67" s="252">
        <f t="shared" si="19"/>
        <v>0</v>
      </c>
      <c r="AN67" s="252">
        <f t="shared" si="20"/>
        <v>0</v>
      </c>
      <c r="AO67" s="252">
        <f t="shared" si="21"/>
        <v>0</v>
      </c>
      <c r="AP67" s="252">
        <f t="shared" si="22"/>
        <v>0</v>
      </c>
      <c r="AQ67" s="252">
        <f t="shared" si="22"/>
        <v>0</v>
      </c>
      <c r="AR67" s="252">
        <f t="shared" si="33"/>
        <v>0</v>
      </c>
      <c r="AS67" s="252">
        <f t="shared" si="34"/>
        <v>0</v>
      </c>
      <c r="AT67" s="252">
        <f t="shared" si="35"/>
        <v>0</v>
      </c>
      <c r="AU67" s="252">
        <f t="shared" si="36"/>
        <v>0</v>
      </c>
      <c r="AV67" s="252">
        <f t="shared" si="37"/>
        <v>0</v>
      </c>
      <c r="AW67" s="252">
        <f t="shared" si="38"/>
        <v>0</v>
      </c>
      <c r="AX67" s="252"/>
      <c r="AY67" s="252">
        <f t="shared" si="23"/>
        <v>0</v>
      </c>
      <c r="AZ67" s="252">
        <f t="shared" si="24"/>
        <v>0</v>
      </c>
      <c r="BA67" s="252"/>
      <c r="BB67" s="252">
        <f t="shared" si="25"/>
        <v>0</v>
      </c>
      <c r="BC67" s="252"/>
      <c r="BD67" s="252">
        <f t="shared" si="26"/>
        <v>0</v>
      </c>
      <c r="BE67" s="252"/>
      <c r="BF67" s="252"/>
      <c r="BG67" s="252">
        <f t="shared" si="27"/>
        <v>0</v>
      </c>
      <c r="BH67" s="252"/>
      <c r="BI67" s="252">
        <f t="shared" si="28"/>
        <v>0</v>
      </c>
      <c r="BJ67" s="252">
        <f t="shared" si="29"/>
        <v>0</v>
      </c>
      <c r="BK67" s="252">
        <f t="shared" si="39"/>
        <v>0</v>
      </c>
      <c r="BM67" s="252">
        <f t="shared" si="40"/>
        <v>0</v>
      </c>
      <c r="BO67" s="252">
        <f t="shared" si="41"/>
        <v>0</v>
      </c>
    </row>
    <row r="68" spans="2:67" ht="20.100000000000001" customHeight="1">
      <c r="B68" s="11">
        <v>60</v>
      </c>
      <c r="C68" s="52" t="str">
        <f>CONCATENATE('2'!C63,'2'!Q63,'2'!D63,'2'!Q63,'2'!E63)</f>
        <v xml:space="preserve">  </v>
      </c>
      <c r="D68" s="51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12">
        <f t="shared" si="30"/>
        <v>0</v>
      </c>
      <c r="Z68" s="12">
        <f t="shared" si="31"/>
        <v>0</v>
      </c>
      <c r="AA68" s="12">
        <f t="shared" si="32"/>
        <v>0</v>
      </c>
      <c r="AB68" s="13">
        <f>ROUNDUP(((40/AA5)*Y68),0)</f>
        <v>0</v>
      </c>
      <c r="AC68" s="14"/>
      <c r="AD68" s="262"/>
      <c r="AE68" s="263"/>
      <c r="AF68" s="252">
        <f t="shared" si="12"/>
        <v>0</v>
      </c>
      <c r="AG68" s="252">
        <f t="shared" si="13"/>
        <v>0</v>
      </c>
      <c r="AH68" s="252">
        <f t="shared" si="14"/>
        <v>0</v>
      </c>
      <c r="AI68" s="252">
        <f t="shared" si="15"/>
        <v>0</v>
      </c>
      <c r="AJ68" s="252">
        <f t="shared" si="16"/>
        <v>0</v>
      </c>
      <c r="AK68" s="252">
        <f t="shared" si="17"/>
        <v>0</v>
      </c>
      <c r="AL68" s="252">
        <f t="shared" si="18"/>
        <v>0</v>
      </c>
      <c r="AM68" s="252">
        <f t="shared" si="19"/>
        <v>0</v>
      </c>
      <c r="AN68" s="252">
        <f t="shared" si="20"/>
        <v>0</v>
      </c>
      <c r="AO68" s="252">
        <f t="shared" si="21"/>
        <v>0</v>
      </c>
      <c r="AP68" s="252">
        <f t="shared" si="22"/>
        <v>0</v>
      </c>
      <c r="AQ68" s="252">
        <f t="shared" si="22"/>
        <v>0</v>
      </c>
      <c r="AR68" s="252">
        <f t="shared" si="33"/>
        <v>0</v>
      </c>
      <c r="AS68" s="252">
        <f t="shared" si="34"/>
        <v>0</v>
      </c>
      <c r="AT68" s="252">
        <f t="shared" si="35"/>
        <v>0</v>
      </c>
      <c r="AU68" s="252">
        <f t="shared" si="36"/>
        <v>0</v>
      </c>
      <c r="AV68" s="252">
        <f t="shared" si="37"/>
        <v>0</v>
      </c>
      <c r="AW68" s="252">
        <f t="shared" si="38"/>
        <v>0</v>
      </c>
      <c r="AX68" s="252"/>
      <c r="AY68" s="252">
        <f t="shared" si="23"/>
        <v>0</v>
      </c>
      <c r="AZ68" s="252">
        <f t="shared" si="24"/>
        <v>0</v>
      </c>
      <c r="BA68" s="252"/>
      <c r="BB68" s="252">
        <f t="shared" si="25"/>
        <v>0</v>
      </c>
      <c r="BC68" s="252"/>
      <c r="BD68" s="252">
        <f t="shared" si="26"/>
        <v>0</v>
      </c>
      <c r="BE68" s="252"/>
      <c r="BF68" s="252"/>
      <c r="BG68" s="252">
        <f t="shared" si="27"/>
        <v>0</v>
      </c>
      <c r="BH68" s="252"/>
      <c r="BI68" s="252">
        <f t="shared" si="28"/>
        <v>0</v>
      </c>
      <c r="BJ68" s="252">
        <f t="shared" si="29"/>
        <v>0</v>
      </c>
      <c r="BK68" s="252">
        <f t="shared" si="39"/>
        <v>0</v>
      </c>
      <c r="BM68" s="252">
        <f t="shared" si="40"/>
        <v>0</v>
      </c>
      <c r="BO68" s="252">
        <f t="shared" si="41"/>
        <v>0</v>
      </c>
    </row>
    <row r="69" spans="2:67" ht="20.100000000000001" customHeight="1">
      <c r="B69" s="11">
        <v>61</v>
      </c>
      <c r="C69" s="52" t="str">
        <f>CONCATENATE('2'!C64,'2'!Q64,'2'!D64,'2'!Q64,'2'!E64)</f>
        <v xml:space="preserve">  </v>
      </c>
      <c r="D69" s="51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12">
        <f t="shared" si="30"/>
        <v>0</v>
      </c>
      <c r="Z69" s="12">
        <f t="shared" si="31"/>
        <v>0</v>
      </c>
      <c r="AA69" s="12">
        <f t="shared" si="32"/>
        <v>0</v>
      </c>
      <c r="AB69" s="13">
        <f>ROUNDUP(((40/AA5)*Y69),0)</f>
        <v>0</v>
      </c>
      <c r="AC69" s="14"/>
      <c r="AD69" s="262"/>
      <c r="AE69" s="263"/>
      <c r="AF69" s="252">
        <f t="shared" si="12"/>
        <v>0</v>
      </c>
      <c r="AG69" s="252">
        <f t="shared" si="13"/>
        <v>0</v>
      </c>
      <c r="AH69" s="252">
        <f t="shared" si="14"/>
        <v>0</v>
      </c>
      <c r="AI69" s="252">
        <f t="shared" si="15"/>
        <v>0</v>
      </c>
      <c r="AJ69" s="252">
        <f t="shared" si="16"/>
        <v>0</v>
      </c>
      <c r="AK69" s="252">
        <f t="shared" si="17"/>
        <v>0</v>
      </c>
      <c r="AL69" s="252">
        <f t="shared" si="18"/>
        <v>0</v>
      </c>
      <c r="AM69" s="252">
        <f t="shared" si="19"/>
        <v>0</v>
      </c>
      <c r="AN69" s="252">
        <f t="shared" si="20"/>
        <v>0</v>
      </c>
      <c r="AO69" s="252">
        <f t="shared" si="21"/>
        <v>0</v>
      </c>
      <c r="AP69" s="252">
        <f t="shared" si="22"/>
        <v>0</v>
      </c>
      <c r="AQ69" s="252">
        <f t="shared" si="22"/>
        <v>0</v>
      </c>
      <c r="AR69" s="252">
        <f t="shared" si="33"/>
        <v>0</v>
      </c>
      <c r="AS69" s="252">
        <f t="shared" si="34"/>
        <v>0</v>
      </c>
      <c r="AT69" s="252">
        <f t="shared" si="35"/>
        <v>0</v>
      </c>
      <c r="AU69" s="252">
        <f t="shared" si="36"/>
        <v>0</v>
      </c>
      <c r="AV69" s="252">
        <f t="shared" si="37"/>
        <v>0</v>
      </c>
      <c r="AW69" s="252">
        <f t="shared" si="38"/>
        <v>0</v>
      </c>
      <c r="AX69" s="252"/>
      <c r="AY69" s="252">
        <f t="shared" si="23"/>
        <v>0</v>
      </c>
      <c r="AZ69" s="252">
        <f t="shared" si="24"/>
        <v>0</v>
      </c>
      <c r="BA69" s="252"/>
      <c r="BB69" s="252">
        <f t="shared" si="25"/>
        <v>0</v>
      </c>
      <c r="BC69" s="252"/>
      <c r="BD69" s="252">
        <f t="shared" si="26"/>
        <v>0</v>
      </c>
      <c r="BE69" s="252"/>
      <c r="BF69" s="252"/>
      <c r="BG69" s="252">
        <f t="shared" si="27"/>
        <v>0</v>
      </c>
      <c r="BH69" s="252"/>
      <c r="BI69" s="252">
        <f t="shared" si="28"/>
        <v>0</v>
      </c>
      <c r="BJ69" s="252">
        <f t="shared" si="29"/>
        <v>0</v>
      </c>
      <c r="BK69" s="252">
        <f t="shared" si="39"/>
        <v>0</v>
      </c>
      <c r="BM69" s="252">
        <f t="shared" si="40"/>
        <v>0</v>
      </c>
      <c r="BO69" s="252">
        <f t="shared" si="41"/>
        <v>0</v>
      </c>
    </row>
    <row r="70" spans="2:67" ht="20.100000000000001" customHeight="1">
      <c r="B70" s="11">
        <v>62</v>
      </c>
      <c r="C70" s="52" t="str">
        <f>CONCATENATE('2'!C65,'2'!Q65,'2'!D65,'2'!Q65,'2'!E65)</f>
        <v xml:space="preserve">  </v>
      </c>
      <c r="D70" s="51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12">
        <f t="shared" si="30"/>
        <v>0</v>
      </c>
      <c r="Z70" s="12">
        <f t="shared" si="31"/>
        <v>0</v>
      </c>
      <c r="AA70" s="12">
        <f t="shared" si="32"/>
        <v>0</v>
      </c>
      <c r="AB70" s="13">
        <f>ROUNDUP(((40/AA5)*Y70),0)</f>
        <v>0</v>
      </c>
      <c r="AC70" s="14"/>
      <c r="AD70" s="262"/>
      <c r="AE70" s="263"/>
      <c r="AF70" s="252">
        <f t="shared" si="12"/>
        <v>0</v>
      </c>
      <c r="AG70" s="252">
        <f t="shared" si="13"/>
        <v>0</v>
      </c>
      <c r="AH70" s="252">
        <f t="shared" si="14"/>
        <v>0</v>
      </c>
      <c r="AI70" s="252">
        <f t="shared" si="15"/>
        <v>0</v>
      </c>
      <c r="AJ70" s="252">
        <f t="shared" si="16"/>
        <v>0</v>
      </c>
      <c r="AK70" s="252">
        <f t="shared" si="17"/>
        <v>0</v>
      </c>
      <c r="AL70" s="252">
        <f t="shared" si="18"/>
        <v>0</v>
      </c>
      <c r="AM70" s="252">
        <f t="shared" si="19"/>
        <v>0</v>
      </c>
      <c r="AN70" s="252">
        <f t="shared" si="20"/>
        <v>0</v>
      </c>
      <c r="AO70" s="252">
        <f t="shared" si="21"/>
        <v>0</v>
      </c>
      <c r="AP70" s="252">
        <f t="shared" si="22"/>
        <v>0</v>
      </c>
      <c r="AQ70" s="252">
        <f t="shared" si="22"/>
        <v>0</v>
      </c>
      <c r="AR70" s="252">
        <f t="shared" si="33"/>
        <v>0</v>
      </c>
      <c r="AS70" s="252">
        <f t="shared" si="34"/>
        <v>0</v>
      </c>
      <c r="AT70" s="252">
        <f t="shared" si="35"/>
        <v>0</v>
      </c>
      <c r="AU70" s="252">
        <f t="shared" si="36"/>
        <v>0</v>
      </c>
      <c r="AV70" s="252">
        <f t="shared" si="37"/>
        <v>0</v>
      </c>
      <c r="AW70" s="252">
        <f t="shared" si="38"/>
        <v>0</v>
      </c>
      <c r="AX70" s="252"/>
      <c r="AY70" s="252">
        <f t="shared" si="23"/>
        <v>0</v>
      </c>
      <c r="AZ70" s="252">
        <f t="shared" si="24"/>
        <v>0</v>
      </c>
      <c r="BA70" s="252"/>
      <c r="BB70" s="252">
        <f t="shared" si="25"/>
        <v>0</v>
      </c>
      <c r="BC70" s="252"/>
      <c r="BD70" s="252">
        <f t="shared" si="26"/>
        <v>0</v>
      </c>
      <c r="BE70" s="252"/>
      <c r="BF70" s="252"/>
      <c r="BG70" s="252">
        <f t="shared" si="27"/>
        <v>0</v>
      </c>
      <c r="BH70" s="252"/>
      <c r="BI70" s="252">
        <f t="shared" si="28"/>
        <v>0</v>
      </c>
      <c r="BJ70" s="252">
        <f t="shared" si="29"/>
        <v>0</v>
      </c>
      <c r="BK70" s="252">
        <f t="shared" si="39"/>
        <v>0</v>
      </c>
      <c r="BM70" s="252">
        <f t="shared" si="40"/>
        <v>0</v>
      </c>
      <c r="BO70" s="252">
        <f t="shared" si="41"/>
        <v>0</v>
      </c>
    </row>
    <row r="71" spans="2:67" ht="20.100000000000001" customHeight="1">
      <c r="B71" s="11">
        <v>63</v>
      </c>
      <c r="C71" s="52" t="str">
        <f>CONCATENATE('2'!C66,'2'!Q66,'2'!D66,'2'!Q66,'2'!E66)</f>
        <v xml:space="preserve">  </v>
      </c>
      <c r="D71" s="51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12">
        <f t="shared" si="30"/>
        <v>0</v>
      </c>
      <c r="Z71" s="12">
        <f t="shared" si="31"/>
        <v>0</v>
      </c>
      <c r="AA71" s="12">
        <f t="shared" si="32"/>
        <v>0</v>
      </c>
      <c r="AB71" s="13">
        <f>ROUNDUP(((40/AA5)*Y71),0)</f>
        <v>0</v>
      </c>
      <c r="AC71" s="14"/>
      <c r="AD71" s="262"/>
      <c r="AE71" s="263"/>
      <c r="AF71" s="252">
        <f t="shared" si="12"/>
        <v>0</v>
      </c>
      <c r="AG71" s="252">
        <f t="shared" si="13"/>
        <v>0</v>
      </c>
      <c r="AH71" s="252">
        <f t="shared" si="14"/>
        <v>0</v>
      </c>
      <c r="AI71" s="252">
        <f t="shared" si="15"/>
        <v>0</v>
      </c>
      <c r="AJ71" s="252">
        <f t="shared" si="16"/>
        <v>0</v>
      </c>
      <c r="AK71" s="252">
        <f t="shared" si="17"/>
        <v>0</v>
      </c>
      <c r="AL71" s="252">
        <f t="shared" si="18"/>
        <v>0</v>
      </c>
      <c r="AM71" s="252">
        <f t="shared" si="19"/>
        <v>0</v>
      </c>
      <c r="AN71" s="252">
        <f t="shared" si="20"/>
        <v>0</v>
      </c>
      <c r="AO71" s="252">
        <f t="shared" si="21"/>
        <v>0</v>
      </c>
      <c r="AP71" s="252">
        <f t="shared" si="22"/>
        <v>0</v>
      </c>
      <c r="AQ71" s="252">
        <f t="shared" si="22"/>
        <v>0</v>
      </c>
      <c r="AR71" s="252">
        <f t="shared" si="33"/>
        <v>0</v>
      </c>
      <c r="AS71" s="252">
        <f t="shared" si="34"/>
        <v>0</v>
      </c>
      <c r="AT71" s="252">
        <f t="shared" si="35"/>
        <v>0</v>
      </c>
      <c r="AU71" s="252">
        <f t="shared" si="36"/>
        <v>0</v>
      </c>
      <c r="AV71" s="252">
        <f t="shared" si="37"/>
        <v>0</v>
      </c>
      <c r="AW71" s="252">
        <f t="shared" si="38"/>
        <v>0</v>
      </c>
      <c r="AX71" s="252"/>
      <c r="AY71" s="252">
        <f t="shared" si="23"/>
        <v>0</v>
      </c>
      <c r="AZ71" s="252">
        <f t="shared" si="24"/>
        <v>0</v>
      </c>
      <c r="BA71" s="252"/>
      <c r="BB71" s="252">
        <f t="shared" si="25"/>
        <v>0</v>
      </c>
      <c r="BC71" s="252"/>
      <c r="BD71" s="252">
        <f t="shared" si="26"/>
        <v>0</v>
      </c>
      <c r="BE71" s="252"/>
      <c r="BF71" s="252"/>
      <c r="BG71" s="252">
        <f t="shared" si="27"/>
        <v>0</v>
      </c>
      <c r="BH71" s="252"/>
      <c r="BI71" s="252">
        <f t="shared" si="28"/>
        <v>0</v>
      </c>
      <c r="BJ71" s="252">
        <f t="shared" si="29"/>
        <v>0</v>
      </c>
      <c r="BK71" s="252">
        <f t="shared" si="39"/>
        <v>0</v>
      </c>
      <c r="BM71" s="252">
        <f t="shared" si="40"/>
        <v>0</v>
      </c>
      <c r="BO71" s="252">
        <f t="shared" si="41"/>
        <v>0</v>
      </c>
    </row>
    <row r="72" spans="2:67" ht="20.100000000000001" customHeight="1">
      <c r="B72" s="11">
        <v>64</v>
      </c>
      <c r="C72" s="52" t="str">
        <f>CONCATENATE('2'!C67,'2'!Q67,'2'!D67,'2'!Q67,'2'!E67)</f>
        <v xml:space="preserve">  </v>
      </c>
      <c r="D72" s="51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12">
        <f t="shared" si="30"/>
        <v>0</v>
      </c>
      <c r="Z72" s="12">
        <f t="shared" si="31"/>
        <v>0</v>
      </c>
      <c r="AA72" s="12">
        <f t="shared" si="32"/>
        <v>0</v>
      </c>
      <c r="AB72" s="13">
        <f>ROUNDUP(((40/AA5)*Y72),0)</f>
        <v>0</v>
      </c>
      <c r="AC72" s="14"/>
      <c r="AD72" s="262"/>
      <c r="AE72" s="263"/>
      <c r="AF72" s="252">
        <f t="shared" si="12"/>
        <v>0</v>
      </c>
      <c r="AG72" s="252">
        <f t="shared" si="13"/>
        <v>0</v>
      </c>
      <c r="AH72" s="252">
        <f t="shared" si="14"/>
        <v>0</v>
      </c>
      <c r="AI72" s="252">
        <f t="shared" si="15"/>
        <v>0</v>
      </c>
      <c r="AJ72" s="252">
        <f t="shared" si="16"/>
        <v>0</v>
      </c>
      <c r="AK72" s="252">
        <f t="shared" si="17"/>
        <v>0</v>
      </c>
      <c r="AL72" s="252">
        <f t="shared" si="18"/>
        <v>0</v>
      </c>
      <c r="AM72" s="252">
        <f t="shared" si="19"/>
        <v>0</v>
      </c>
      <c r="AN72" s="252">
        <f t="shared" si="20"/>
        <v>0</v>
      </c>
      <c r="AO72" s="252">
        <f t="shared" si="21"/>
        <v>0</v>
      </c>
      <c r="AP72" s="252">
        <f t="shared" si="22"/>
        <v>0</v>
      </c>
      <c r="AQ72" s="252">
        <f t="shared" si="22"/>
        <v>0</v>
      </c>
      <c r="AR72" s="252">
        <f t="shared" si="33"/>
        <v>0</v>
      </c>
      <c r="AS72" s="252">
        <f t="shared" si="34"/>
        <v>0</v>
      </c>
      <c r="AT72" s="252">
        <f t="shared" si="35"/>
        <v>0</v>
      </c>
      <c r="AU72" s="252">
        <f t="shared" si="36"/>
        <v>0</v>
      </c>
      <c r="AV72" s="252">
        <f t="shared" si="37"/>
        <v>0</v>
      </c>
      <c r="AW72" s="252">
        <f t="shared" si="38"/>
        <v>0</v>
      </c>
      <c r="AX72" s="252"/>
      <c r="AY72" s="252">
        <f t="shared" si="23"/>
        <v>0</v>
      </c>
      <c r="AZ72" s="252">
        <f t="shared" si="24"/>
        <v>0</v>
      </c>
      <c r="BA72" s="252"/>
      <c r="BB72" s="252">
        <f t="shared" si="25"/>
        <v>0</v>
      </c>
      <c r="BC72" s="252"/>
      <c r="BD72" s="252">
        <f t="shared" si="26"/>
        <v>0</v>
      </c>
      <c r="BE72" s="252"/>
      <c r="BF72" s="252"/>
      <c r="BG72" s="252">
        <f t="shared" si="27"/>
        <v>0</v>
      </c>
      <c r="BH72" s="252"/>
      <c r="BI72" s="252">
        <f t="shared" si="28"/>
        <v>0</v>
      </c>
      <c r="BJ72" s="252">
        <f t="shared" si="29"/>
        <v>0</v>
      </c>
      <c r="BK72" s="252">
        <f t="shared" si="39"/>
        <v>0</v>
      </c>
      <c r="BM72" s="252">
        <f t="shared" si="40"/>
        <v>0</v>
      </c>
      <c r="BO72" s="252">
        <f t="shared" si="41"/>
        <v>0</v>
      </c>
    </row>
    <row r="73" spans="2:67" ht="20.100000000000001" customHeight="1">
      <c r="B73" s="11">
        <v>65</v>
      </c>
      <c r="C73" s="52" t="str">
        <f>CONCATENATE('2'!C68,'2'!Q68,'2'!D68,'2'!Q68,'2'!E68)</f>
        <v xml:space="preserve">  </v>
      </c>
      <c r="D73" s="51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12">
        <f t="shared" ref="Y73:Y108" si="42">AF73+AH73+AJ73+AM73+AS73+AU73</f>
        <v>0</v>
      </c>
      <c r="Z73" s="12">
        <f t="shared" ref="Z73:Z108" si="43">AI73+AL73+AO73+AQ73+AT73+AW73</f>
        <v>0</v>
      </c>
      <c r="AA73" s="12">
        <f t="shared" ref="AA73:AA108" si="44">AG73+AK73+AN73+AP73+AR73+AV73</f>
        <v>0</v>
      </c>
      <c r="AB73" s="13">
        <f>ROUNDUP(((40/AA5)*Y73),0)</f>
        <v>0</v>
      </c>
      <c r="AC73" s="14"/>
      <c r="AD73" s="262"/>
      <c r="AE73" s="263"/>
      <c r="AF73" s="252">
        <f t="shared" si="12"/>
        <v>0</v>
      </c>
      <c r="AG73" s="252">
        <f t="shared" si="13"/>
        <v>0</v>
      </c>
      <c r="AH73" s="252">
        <f t="shared" si="14"/>
        <v>0</v>
      </c>
      <c r="AI73" s="252">
        <f t="shared" si="15"/>
        <v>0</v>
      </c>
      <c r="AJ73" s="252">
        <f t="shared" si="16"/>
        <v>0</v>
      </c>
      <c r="AK73" s="252">
        <f t="shared" si="17"/>
        <v>0</v>
      </c>
      <c r="AL73" s="252">
        <f t="shared" si="18"/>
        <v>0</v>
      </c>
      <c r="AM73" s="252">
        <f t="shared" si="19"/>
        <v>0</v>
      </c>
      <c r="AN73" s="252">
        <f t="shared" si="20"/>
        <v>0</v>
      </c>
      <c r="AO73" s="252">
        <f t="shared" si="21"/>
        <v>0</v>
      </c>
      <c r="AP73" s="252">
        <f t="shared" si="22"/>
        <v>0</v>
      </c>
      <c r="AQ73" s="252">
        <f t="shared" si="22"/>
        <v>0</v>
      </c>
      <c r="AR73" s="252">
        <f t="shared" ref="AR73:AR98" si="45">BK73*2</f>
        <v>0</v>
      </c>
      <c r="AS73" s="252">
        <f t="shared" ref="AS73:AS98" si="46">BK73*1</f>
        <v>0</v>
      </c>
      <c r="AT73" s="252">
        <f t="shared" ref="AT73:AT98" si="47">BM73*2</f>
        <v>0</v>
      </c>
      <c r="AU73" s="252">
        <f t="shared" ref="AU73:AU98" si="48">BM73*1</f>
        <v>0</v>
      </c>
      <c r="AV73" s="252">
        <f t="shared" ref="AV73:AV98" si="49">BO73*2</f>
        <v>0</v>
      </c>
      <c r="AW73" s="252">
        <f t="shared" ref="AW73:AW98" si="50">BO73*1</f>
        <v>0</v>
      </c>
      <c r="AX73" s="252"/>
      <c r="AY73" s="252">
        <f t="shared" si="23"/>
        <v>0</v>
      </c>
      <c r="AZ73" s="252">
        <f t="shared" si="24"/>
        <v>0</v>
      </c>
      <c r="BA73" s="252"/>
      <c r="BB73" s="252">
        <f t="shared" si="25"/>
        <v>0</v>
      </c>
      <c r="BC73" s="252"/>
      <c r="BD73" s="252">
        <f t="shared" si="26"/>
        <v>0</v>
      </c>
      <c r="BE73" s="252"/>
      <c r="BF73" s="252"/>
      <c r="BG73" s="252">
        <f t="shared" si="27"/>
        <v>0</v>
      </c>
      <c r="BH73" s="252"/>
      <c r="BI73" s="252">
        <f t="shared" si="28"/>
        <v>0</v>
      </c>
      <c r="BJ73" s="252">
        <f t="shared" si="29"/>
        <v>0</v>
      </c>
      <c r="BK73" s="252">
        <f t="shared" ref="BK73:BK108" si="51">COUNTIF(E73:X73,"OOP")</f>
        <v>0</v>
      </c>
      <c r="BM73" s="252">
        <f t="shared" ref="BM73:BM108" si="52">COUNTIF(E73:X73,"]]P")</f>
        <v>0</v>
      </c>
      <c r="BO73" s="252">
        <f t="shared" ref="BO73:BO108" si="53">COUNTIF(E73:X73,"OO]")</f>
        <v>0</v>
      </c>
    </row>
    <row r="74" spans="2:67" ht="20.100000000000001" customHeight="1">
      <c r="B74" s="11">
        <v>66</v>
      </c>
      <c r="C74" s="52" t="str">
        <f>CONCATENATE('2'!C69,'2'!Q69,'2'!D69,'2'!Q69,'2'!E69)</f>
        <v xml:space="preserve">  </v>
      </c>
      <c r="D74" s="51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12">
        <f t="shared" si="42"/>
        <v>0</v>
      </c>
      <c r="Z74" s="12">
        <f t="shared" si="43"/>
        <v>0</v>
      </c>
      <c r="AA74" s="12">
        <f t="shared" si="44"/>
        <v>0</v>
      </c>
      <c r="AB74" s="13">
        <f>ROUNDUP(((40/AA5)*Y74),0)</f>
        <v>0</v>
      </c>
      <c r="AC74" s="14"/>
      <c r="AD74" s="262"/>
      <c r="AE74" s="263"/>
      <c r="AF74" s="252">
        <f t="shared" ref="AF74:AF108" si="54">(AY74*1)</f>
        <v>0</v>
      </c>
      <c r="AG74" s="252">
        <f t="shared" ref="AG74:AG108" si="55">AZ74*1</f>
        <v>0</v>
      </c>
      <c r="AH74" s="252">
        <f t="shared" ref="AH74:AH108" si="56">AZ74*1</f>
        <v>0</v>
      </c>
      <c r="AI74" s="252">
        <f t="shared" ref="AI74:AI108" si="57">BB74*1</f>
        <v>0</v>
      </c>
      <c r="AJ74" s="252">
        <f t="shared" ref="AJ74:AJ108" si="58">BB74*1</f>
        <v>0</v>
      </c>
      <c r="AK74" s="252">
        <f t="shared" ref="AK74:AK108" si="59">BD74*1</f>
        <v>0</v>
      </c>
      <c r="AL74" s="252">
        <f t="shared" ref="AL74:AL108" si="60">BD74*1</f>
        <v>0</v>
      </c>
      <c r="AM74" s="252">
        <f t="shared" ref="AM74:AM108" si="61">BD74*1</f>
        <v>0</v>
      </c>
      <c r="AN74" s="252">
        <f t="shared" ref="AN74:AN108" si="62">BG74*1</f>
        <v>0</v>
      </c>
      <c r="AO74" s="252">
        <f t="shared" ref="AO74:AO108" si="63">BG74*2</f>
        <v>0</v>
      </c>
      <c r="AP74" s="252">
        <f t="shared" ref="AP74:AQ108" si="64">BI74*3</f>
        <v>0</v>
      </c>
      <c r="AQ74" s="252">
        <f t="shared" si="64"/>
        <v>0</v>
      </c>
      <c r="AR74" s="252">
        <f t="shared" si="45"/>
        <v>0</v>
      </c>
      <c r="AS74" s="252">
        <f t="shared" si="46"/>
        <v>0</v>
      </c>
      <c r="AT74" s="252">
        <f t="shared" si="47"/>
        <v>0</v>
      </c>
      <c r="AU74" s="252">
        <f t="shared" si="48"/>
        <v>0</v>
      </c>
      <c r="AV74" s="252">
        <f t="shared" si="49"/>
        <v>0</v>
      </c>
      <c r="AW74" s="252">
        <f t="shared" si="50"/>
        <v>0</v>
      </c>
      <c r="AX74" s="252"/>
      <c r="AY74" s="252">
        <f t="shared" ref="AY74:AY108" si="65">COUNTIF(E74:X74,"P")</f>
        <v>0</v>
      </c>
      <c r="AZ74" s="252">
        <f t="shared" ref="AZ74:AZ108" si="66">COUNTIF(E74:X74,"OP")</f>
        <v>0</v>
      </c>
      <c r="BA74" s="252"/>
      <c r="BB74" s="252">
        <f t="shared" ref="BB74:BB108" si="67">COUNTIF(E74:X74,"]P")</f>
        <v>0</v>
      </c>
      <c r="BC74" s="252"/>
      <c r="BD74" s="252">
        <f t="shared" ref="BD74:BD108" si="68">COUNTIF(E74:X74,"O]P")</f>
        <v>0</v>
      </c>
      <c r="BE74" s="252"/>
      <c r="BF74" s="252"/>
      <c r="BG74" s="252">
        <f t="shared" ref="BG74:BG108" si="69">COUNTIF(E74:X74,"O]]")</f>
        <v>0</v>
      </c>
      <c r="BH74" s="252"/>
      <c r="BI74" s="252">
        <f t="shared" ref="BI74:BI108" si="70">COUNTIF(E74:X74,"OOO")</f>
        <v>0</v>
      </c>
      <c r="BJ74" s="252">
        <f t="shared" ref="BJ74:BJ108" si="71">COUNTIF(E74:X74,"]]]")</f>
        <v>0</v>
      </c>
      <c r="BK74" s="252">
        <f t="shared" si="51"/>
        <v>0</v>
      </c>
      <c r="BM74" s="252">
        <f t="shared" si="52"/>
        <v>0</v>
      </c>
      <c r="BO74" s="252">
        <f t="shared" si="53"/>
        <v>0</v>
      </c>
    </row>
    <row r="75" spans="2:67" ht="20.100000000000001" customHeight="1">
      <c r="B75" s="11">
        <v>67</v>
      </c>
      <c r="C75" s="52" t="str">
        <f>CONCATENATE('2'!C70,'2'!Q70,'2'!D70,'2'!Q70,'2'!E70)</f>
        <v xml:space="preserve">  </v>
      </c>
      <c r="D75" s="51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12">
        <f t="shared" si="42"/>
        <v>0</v>
      </c>
      <c r="Z75" s="12">
        <f t="shared" si="43"/>
        <v>0</v>
      </c>
      <c r="AA75" s="12">
        <f t="shared" si="44"/>
        <v>0</v>
      </c>
      <c r="AB75" s="13">
        <f>ROUNDUP(((40/AA5)*Y75),0)</f>
        <v>0</v>
      </c>
      <c r="AC75" s="14"/>
      <c r="AD75" s="262"/>
      <c r="AE75" s="263"/>
      <c r="AF75" s="252">
        <f t="shared" si="54"/>
        <v>0</v>
      </c>
      <c r="AG75" s="252">
        <f t="shared" si="55"/>
        <v>0</v>
      </c>
      <c r="AH75" s="252">
        <f t="shared" si="56"/>
        <v>0</v>
      </c>
      <c r="AI75" s="252">
        <f t="shared" si="57"/>
        <v>0</v>
      </c>
      <c r="AJ75" s="252">
        <f t="shared" si="58"/>
        <v>0</v>
      </c>
      <c r="AK75" s="252">
        <f t="shared" si="59"/>
        <v>0</v>
      </c>
      <c r="AL75" s="252">
        <f t="shared" si="60"/>
        <v>0</v>
      </c>
      <c r="AM75" s="252">
        <f t="shared" si="61"/>
        <v>0</v>
      </c>
      <c r="AN75" s="252">
        <f t="shared" si="62"/>
        <v>0</v>
      </c>
      <c r="AO75" s="252">
        <f t="shared" si="63"/>
        <v>0</v>
      </c>
      <c r="AP75" s="252">
        <f t="shared" si="64"/>
        <v>0</v>
      </c>
      <c r="AQ75" s="252">
        <f t="shared" si="64"/>
        <v>0</v>
      </c>
      <c r="AR75" s="252">
        <f t="shared" si="45"/>
        <v>0</v>
      </c>
      <c r="AS75" s="252">
        <f t="shared" si="46"/>
        <v>0</v>
      </c>
      <c r="AT75" s="252">
        <f t="shared" si="47"/>
        <v>0</v>
      </c>
      <c r="AU75" s="252">
        <f t="shared" si="48"/>
        <v>0</v>
      </c>
      <c r="AV75" s="252">
        <f t="shared" si="49"/>
        <v>0</v>
      </c>
      <c r="AW75" s="252">
        <f t="shared" si="50"/>
        <v>0</v>
      </c>
      <c r="AX75" s="252"/>
      <c r="AY75" s="252">
        <f t="shared" si="65"/>
        <v>0</v>
      </c>
      <c r="AZ75" s="252">
        <f t="shared" si="66"/>
        <v>0</v>
      </c>
      <c r="BA75" s="252"/>
      <c r="BB75" s="252">
        <f t="shared" si="67"/>
        <v>0</v>
      </c>
      <c r="BC75" s="252"/>
      <c r="BD75" s="252">
        <f t="shared" si="68"/>
        <v>0</v>
      </c>
      <c r="BE75" s="252"/>
      <c r="BF75" s="252"/>
      <c r="BG75" s="252">
        <f t="shared" si="69"/>
        <v>0</v>
      </c>
      <c r="BH75" s="252"/>
      <c r="BI75" s="252">
        <f t="shared" si="70"/>
        <v>0</v>
      </c>
      <c r="BJ75" s="252">
        <f t="shared" si="71"/>
        <v>0</v>
      </c>
      <c r="BK75" s="252">
        <f t="shared" si="51"/>
        <v>0</v>
      </c>
      <c r="BM75" s="252">
        <f t="shared" si="52"/>
        <v>0</v>
      </c>
      <c r="BO75" s="252">
        <f t="shared" si="53"/>
        <v>0</v>
      </c>
    </row>
    <row r="76" spans="2:67" ht="20.100000000000001" customHeight="1">
      <c r="B76" s="11">
        <v>68</v>
      </c>
      <c r="C76" s="52" t="str">
        <f>CONCATENATE('2'!C71,'2'!Q71,'2'!D71,'2'!Q71,'2'!E71)</f>
        <v xml:space="preserve">  </v>
      </c>
      <c r="D76" s="51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12">
        <f t="shared" si="42"/>
        <v>0</v>
      </c>
      <c r="Z76" s="12">
        <f t="shared" si="43"/>
        <v>0</v>
      </c>
      <c r="AA76" s="12">
        <f t="shared" si="44"/>
        <v>0</v>
      </c>
      <c r="AB76" s="13">
        <f>ROUNDUP(((40/AA5)*Y76),0)</f>
        <v>0</v>
      </c>
      <c r="AC76" s="14"/>
      <c r="AD76" s="262"/>
      <c r="AE76" s="263"/>
      <c r="AF76" s="252">
        <f t="shared" si="54"/>
        <v>0</v>
      </c>
      <c r="AG76" s="252">
        <f t="shared" si="55"/>
        <v>0</v>
      </c>
      <c r="AH76" s="252">
        <f t="shared" si="56"/>
        <v>0</v>
      </c>
      <c r="AI76" s="252">
        <f t="shared" si="57"/>
        <v>0</v>
      </c>
      <c r="AJ76" s="252">
        <f t="shared" si="58"/>
        <v>0</v>
      </c>
      <c r="AK76" s="252">
        <f t="shared" si="59"/>
        <v>0</v>
      </c>
      <c r="AL76" s="252">
        <f t="shared" si="60"/>
        <v>0</v>
      </c>
      <c r="AM76" s="252">
        <f t="shared" si="61"/>
        <v>0</v>
      </c>
      <c r="AN76" s="252">
        <f t="shared" si="62"/>
        <v>0</v>
      </c>
      <c r="AO76" s="252">
        <f t="shared" si="63"/>
        <v>0</v>
      </c>
      <c r="AP76" s="252">
        <f t="shared" si="64"/>
        <v>0</v>
      </c>
      <c r="AQ76" s="252">
        <f t="shared" si="64"/>
        <v>0</v>
      </c>
      <c r="AR76" s="252">
        <f t="shared" si="45"/>
        <v>0</v>
      </c>
      <c r="AS76" s="252">
        <f t="shared" si="46"/>
        <v>0</v>
      </c>
      <c r="AT76" s="252">
        <f t="shared" si="47"/>
        <v>0</v>
      </c>
      <c r="AU76" s="252">
        <f t="shared" si="48"/>
        <v>0</v>
      </c>
      <c r="AV76" s="252">
        <f t="shared" si="49"/>
        <v>0</v>
      </c>
      <c r="AW76" s="252">
        <f t="shared" si="50"/>
        <v>0</v>
      </c>
      <c r="AX76" s="252"/>
      <c r="AY76" s="252">
        <f t="shared" si="65"/>
        <v>0</v>
      </c>
      <c r="AZ76" s="252">
        <f t="shared" si="66"/>
        <v>0</v>
      </c>
      <c r="BA76" s="252"/>
      <c r="BB76" s="252">
        <f t="shared" si="67"/>
        <v>0</v>
      </c>
      <c r="BC76" s="252"/>
      <c r="BD76" s="252">
        <f t="shared" si="68"/>
        <v>0</v>
      </c>
      <c r="BE76" s="252"/>
      <c r="BF76" s="252"/>
      <c r="BG76" s="252">
        <f t="shared" si="69"/>
        <v>0</v>
      </c>
      <c r="BH76" s="252"/>
      <c r="BI76" s="252">
        <f t="shared" si="70"/>
        <v>0</v>
      </c>
      <c r="BJ76" s="252">
        <f t="shared" si="71"/>
        <v>0</v>
      </c>
      <c r="BK76" s="252">
        <f t="shared" si="51"/>
        <v>0</v>
      </c>
      <c r="BM76" s="252">
        <f t="shared" si="52"/>
        <v>0</v>
      </c>
      <c r="BO76" s="252">
        <f t="shared" si="53"/>
        <v>0</v>
      </c>
    </row>
    <row r="77" spans="2:67" ht="20.100000000000001" customHeight="1">
      <c r="B77" s="11">
        <v>69</v>
      </c>
      <c r="C77" s="52" t="str">
        <f>CONCATENATE('2'!C72,'2'!Q72,'2'!D72,'2'!Q72,'2'!E72)</f>
        <v xml:space="preserve">  </v>
      </c>
      <c r="D77" s="51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12">
        <f t="shared" si="42"/>
        <v>0</v>
      </c>
      <c r="Z77" s="12">
        <f t="shared" si="43"/>
        <v>0</v>
      </c>
      <c r="AA77" s="12">
        <f t="shared" si="44"/>
        <v>0</v>
      </c>
      <c r="AB77" s="13">
        <f>ROUNDUP(((40/AA5)*Y77),0)</f>
        <v>0</v>
      </c>
      <c r="AC77" s="14"/>
      <c r="AD77" s="262"/>
      <c r="AE77" s="263"/>
      <c r="AF77" s="252">
        <f t="shared" si="54"/>
        <v>0</v>
      </c>
      <c r="AG77" s="252">
        <f t="shared" si="55"/>
        <v>0</v>
      </c>
      <c r="AH77" s="252">
        <f t="shared" si="56"/>
        <v>0</v>
      </c>
      <c r="AI77" s="252">
        <f t="shared" si="57"/>
        <v>0</v>
      </c>
      <c r="AJ77" s="252">
        <f t="shared" si="58"/>
        <v>0</v>
      </c>
      <c r="AK77" s="252">
        <f t="shared" si="59"/>
        <v>0</v>
      </c>
      <c r="AL77" s="252">
        <f t="shared" si="60"/>
        <v>0</v>
      </c>
      <c r="AM77" s="252">
        <f t="shared" si="61"/>
        <v>0</v>
      </c>
      <c r="AN77" s="252">
        <f t="shared" si="62"/>
        <v>0</v>
      </c>
      <c r="AO77" s="252">
        <f t="shared" si="63"/>
        <v>0</v>
      </c>
      <c r="AP77" s="252">
        <f t="shared" si="64"/>
        <v>0</v>
      </c>
      <c r="AQ77" s="252">
        <f t="shared" si="64"/>
        <v>0</v>
      </c>
      <c r="AR77" s="252">
        <f t="shared" si="45"/>
        <v>0</v>
      </c>
      <c r="AS77" s="252">
        <f t="shared" si="46"/>
        <v>0</v>
      </c>
      <c r="AT77" s="252">
        <f t="shared" si="47"/>
        <v>0</v>
      </c>
      <c r="AU77" s="252">
        <f t="shared" si="48"/>
        <v>0</v>
      </c>
      <c r="AV77" s="252">
        <f t="shared" si="49"/>
        <v>0</v>
      </c>
      <c r="AW77" s="252">
        <f t="shared" si="50"/>
        <v>0</v>
      </c>
      <c r="AX77" s="252"/>
      <c r="AY77" s="252">
        <f t="shared" si="65"/>
        <v>0</v>
      </c>
      <c r="AZ77" s="252">
        <f t="shared" si="66"/>
        <v>0</v>
      </c>
      <c r="BA77" s="252"/>
      <c r="BB77" s="252">
        <f t="shared" si="67"/>
        <v>0</v>
      </c>
      <c r="BC77" s="252"/>
      <c r="BD77" s="252">
        <f t="shared" si="68"/>
        <v>0</v>
      </c>
      <c r="BE77" s="252"/>
      <c r="BF77" s="252"/>
      <c r="BG77" s="252">
        <f t="shared" si="69"/>
        <v>0</v>
      </c>
      <c r="BH77" s="252"/>
      <c r="BI77" s="252">
        <f t="shared" si="70"/>
        <v>0</v>
      </c>
      <c r="BJ77" s="252">
        <f t="shared" si="71"/>
        <v>0</v>
      </c>
      <c r="BK77" s="252">
        <f t="shared" si="51"/>
        <v>0</v>
      </c>
      <c r="BM77" s="252">
        <f t="shared" si="52"/>
        <v>0</v>
      </c>
      <c r="BO77" s="252">
        <f t="shared" si="53"/>
        <v>0</v>
      </c>
    </row>
    <row r="78" spans="2:67" ht="20.100000000000001" customHeight="1">
      <c r="B78" s="11">
        <v>70</v>
      </c>
      <c r="C78" s="52" t="str">
        <f>CONCATENATE('2'!C73,'2'!Q73,'2'!D73,'2'!Q73,'2'!E73)</f>
        <v xml:space="preserve">  </v>
      </c>
      <c r="D78" s="51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12">
        <f t="shared" si="42"/>
        <v>0</v>
      </c>
      <c r="Z78" s="12">
        <f t="shared" si="43"/>
        <v>0</v>
      </c>
      <c r="AA78" s="12">
        <f t="shared" si="44"/>
        <v>0</v>
      </c>
      <c r="AB78" s="13">
        <f>ROUNDUP(((40/AA5)*Y78),0)</f>
        <v>0</v>
      </c>
      <c r="AC78" s="14"/>
      <c r="AD78" s="262"/>
      <c r="AE78" s="263"/>
      <c r="AF78" s="252">
        <f t="shared" si="54"/>
        <v>0</v>
      </c>
      <c r="AG78" s="252">
        <f t="shared" si="55"/>
        <v>0</v>
      </c>
      <c r="AH78" s="252">
        <f t="shared" si="56"/>
        <v>0</v>
      </c>
      <c r="AI78" s="252">
        <f t="shared" si="57"/>
        <v>0</v>
      </c>
      <c r="AJ78" s="252">
        <f t="shared" si="58"/>
        <v>0</v>
      </c>
      <c r="AK78" s="252">
        <f t="shared" si="59"/>
        <v>0</v>
      </c>
      <c r="AL78" s="252">
        <f t="shared" si="60"/>
        <v>0</v>
      </c>
      <c r="AM78" s="252">
        <f t="shared" si="61"/>
        <v>0</v>
      </c>
      <c r="AN78" s="252">
        <f t="shared" si="62"/>
        <v>0</v>
      </c>
      <c r="AO78" s="252">
        <f t="shared" si="63"/>
        <v>0</v>
      </c>
      <c r="AP78" s="252">
        <f t="shared" si="64"/>
        <v>0</v>
      </c>
      <c r="AQ78" s="252">
        <f t="shared" si="64"/>
        <v>0</v>
      </c>
      <c r="AR78" s="252">
        <f t="shared" si="45"/>
        <v>0</v>
      </c>
      <c r="AS78" s="252">
        <f t="shared" si="46"/>
        <v>0</v>
      </c>
      <c r="AT78" s="252">
        <f t="shared" si="47"/>
        <v>0</v>
      </c>
      <c r="AU78" s="252">
        <f t="shared" si="48"/>
        <v>0</v>
      </c>
      <c r="AV78" s="252">
        <f t="shared" si="49"/>
        <v>0</v>
      </c>
      <c r="AW78" s="252">
        <f t="shared" si="50"/>
        <v>0</v>
      </c>
      <c r="AX78" s="252"/>
      <c r="AY78" s="252">
        <f t="shared" si="65"/>
        <v>0</v>
      </c>
      <c r="AZ78" s="252">
        <f t="shared" si="66"/>
        <v>0</v>
      </c>
      <c r="BA78" s="252"/>
      <c r="BB78" s="252">
        <f t="shared" si="67"/>
        <v>0</v>
      </c>
      <c r="BC78" s="252"/>
      <c r="BD78" s="252">
        <f t="shared" si="68"/>
        <v>0</v>
      </c>
      <c r="BE78" s="252"/>
      <c r="BF78" s="252"/>
      <c r="BG78" s="252">
        <f t="shared" si="69"/>
        <v>0</v>
      </c>
      <c r="BH78" s="252"/>
      <c r="BI78" s="252">
        <f t="shared" si="70"/>
        <v>0</v>
      </c>
      <c r="BJ78" s="252">
        <f t="shared" si="71"/>
        <v>0</v>
      </c>
      <c r="BK78" s="252">
        <f t="shared" si="51"/>
        <v>0</v>
      </c>
      <c r="BM78" s="252">
        <f t="shared" si="52"/>
        <v>0</v>
      </c>
      <c r="BO78" s="252">
        <f t="shared" si="53"/>
        <v>0</v>
      </c>
    </row>
    <row r="79" spans="2:67" ht="20.100000000000001" customHeight="1">
      <c r="B79" s="11">
        <v>71</v>
      </c>
      <c r="C79" s="52" t="str">
        <f>CONCATENATE('2'!C74,'2'!Q74,'2'!D74,'2'!Q74,'2'!E74)</f>
        <v xml:space="preserve">  </v>
      </c>
      <c r="D79" s="51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12">
        <f t="shared" si="42"/>
        <v>0</v>
      </c>
      <c r="Z79" s="12">
        <f t="shared" si="43"/>
        <v>0</v>
      </c>
      <c r="AA79" s="12">
        <f t="shared" si="44"/>
        <v>0</v>
      </c>
      <c r="AB79" s="13">
        <f>ROUNDUP(((40/AA5)*Y79),0)</f>
        <v>0</v>
      </c>
      <c r="AC79" s="14"/>
      <c r="AD79" s="262"/>
      <c r="AE79" s="263"/>
      <c r="AF79" s="252">
        <f t="shared" si="54"/>
        <v>0</v>
      </c>
      <c r="AG79" s="252">
        <f t="shared" si="55"/>
        <v>0</v>
      </c>
      <c r="AH79" s="252">
        <f t="shared" si="56"/>
        <v>0</v>
      </c>
      <c r="AI79" s="252">
        <f t="shared" si="57"/>
        <v>0</v>
      </c>
      <c r="AJ79" s="252">
        <f t="shared" si="58"/>
        <v>0</v>
      </c>
      <c r="AK79" s="252">
        <f t="shared" si="59"/>
        <v>0</v>
      </c>
      <c r="AL79" s="252">
        <f t="shared" si="60"/>
        <v>0</v>
      </c>
      <c r="AM79" s="252">
        <f t="shared" si="61"/>
        <v>0</v>
      </c>
      <c r="AN79" s="252">
        <f t="shared" si="62"/>
        <v>0</v>
      </c>
      <c r="AO79" s="252">
        <f t="shared" si="63"/>
        <v>0</v>
      </c>
      <c r="AP79" s="252">
        <f t="shared" si="64"/>
        <v>0</v>
      </c>
      <c r="AQ79" s="252">
        <f t="shared" si="64"/>
        <v>0</v>
      </c>
      <c r="AR79" s="252">
        <f t="shared" si="45"/>
        <v>0</v>
      </c>
      <c r="AS79" s="252">
        <f t="shared" si="46"/>
        <v>0</v>
      </c>
      <c r="AT79" s="252">
        <f t="shared" si="47"/>
        <v>0</v>
      </c>
      <c r="AU79" s="252">
        <f t="shared" si="48"/>
        <v>0</v>
      </c>
      <c r="AV79" s="252">
        <f t="shared" si="49"/>
        <v>0</v>
      </c>
      <c r="AW79" s="252">
        <f t="shared" si="50"/>
        <v>0</v>
      </c>
      <c r="AX79" s="252"/>
      <c r="AY79" s="252">
        <f t="shared" si="65"/>
        <v>0</v>
      </c>
      <c r="AZ79" s="252">
        <f t="shared" si="66"/>
        <v>0</v>
      </c>
      <c r="BA79" s="252"/>
      <c r="BB79" s="252">
        <f t="shared" si="67"/>
        <v>0</v>
      </c>
      <c r="BC79" s="252"/>
      <c r="BD79" s="252">
        <f t="shared" si="68"/>
        <v>0</v>
      </c>
      <c r="BE79" s="252"/>
      <c r="BF79" s="252"/>
      <c r="BG79" s="252">
        <f t="shared" si="69"/>
        <v>0</v>
      </c>
      <c r="BH79" s="252"/>
      <c r="BI79" s="252">
        <f t="shared" si="70"/>
        <v>0</v>
      </c>
      <c r="BJ79" s="252">
        <f t="shared" si="71"/>
        <v>0</v>
      </c>
      <c r="BK79" s="252">
        <f t="shared" si="51"/>
        <v>0</v>
      </c>
      <c r="BM79" s="252">
        <f t="shared" si="52"/>
        <v>0</v>
      </c>
      <c r="BO79" s="252">
        <f t="shared" si="53"/>
        <v>0</v>
      </c>
    </row>
    <row r="80" spans="2:67" ht="20.100000000000001" customHeight="1">
      <c r="B80" s="11">
        <v>72</v>
      </c>
      <c r="C80" s="52" t="str">
        <f>CONCATENATE('2'!C75,'2'!Q75,'2'!D75,'2'!Q75,'2'!E75)</f>
        <v xml:space="preserve">  </v>
      </c>
      <c r="D80" s="51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12">
        <f t="shared" si="42"/>
        <v>0</v>
      </c>
      <c r="Z80" s="12">
        <f t="shared" si="43"/>
        <v>0</v>
      </c>
      <c r="AA80" s="12">
        <f t="shared" si="44"/>
        <v>0</v>
      </c>
      <c r="AB80" s="13">
        <f>ROUNDUP(((40/AA5)*Y80),0)</f>
        <v>0</v>
      </c>
      <c r="AC80" s="14"/>
      <c r="AD80" s="262"/>
      <c r="AE80" s="263"/>
      <c r="AF80" s="252">
        <f t="shared" si="54"/>
        <v>0</v>
      </c>
      <c r="AG80" s="252">
        <f t="shared" si="55"/>
        <v>0</v>
      </c>
      <c r="AH80" s="252">
        <f t="shared" si="56"/>
        <v>0</v>
      </c>
      <c r="AI80" s="252">
        <f t="shared" si="57"/>
        <v>0</v>
      </c>
      <c r="AJ80" s="252">
        <f t="shared" si="58"/>
        <v>0</v>
      </c>
      <c r="AK80" s="252">
        <f t="shared" si="59"/>
        <v>0</v>
      </c>
      <c r="AL80" s="252">
        <f t="shared" si="60"/>
        <v>0</v>
      </c>
      <c r="AM80" s="252">
        <f t="shared" si="61"/>
        <v>0</v>
      </c>
      <c r="AN80" s="252">
        <f t="shared" si="62"/>
        <v>0</v>
      </c>
      <c r="AO80" s="252">
        <f t="shared" si="63"/>
        <v>0</v>
      </c>
      <c r="AP80" s="252">
        <f t="shared" si="64"/>
        <v>0</v>
      </c>
      <c r="AQ80" s="252">
        <f t="shared" si="64"/>
        <v>0</v>
      </c>
      <c r="AR80" s="252">
        <f t="shared" si="45"/>
        <v>0</v>
      </c>
      <c r="AS80" s="252">
        <f t="shared" si="46"/>
        <v>0</v>
      </c>
      <c r="AT80" s="252">
        <f t="shared" si="47"/>
        <v>0</v>
      </c>
      <c r="AU80" s="252">
        <f t="shared" si="48"/>
        <v>0</v>
      </c>
      <c r="AV80" s="252">
        <f t="shared" si="49"/>
        <v>0</v>
      </c>
      <c r="AW80" s="252">
        <f t="shared" si="50"/>
        <v>0</v>
      </c>
      <c r="AX80" s="252"/>
      <c r="AY80" s="252">
        <f t="shared" si="65"/>
        <v>0</v>
      </c>
      <c r="AZ80" s="252">
        <f t="shared" si="66"/>
        <v>0</v>
      </c>
      <c r="BA80" s="252"/>
      <c r="BB80" s="252">
        <f t="shared" si="67"/>
        <v>0</v>
      </c>
      <c r="BC80" s="252"/>
      <c r="BD80" s="252">
        <f t="shared" si="68"/>
        <v>0</v>
      </c>
      <c r="BE80" s="252"/>
      <c r="BF80" s="252"/>
      <c r="BG80" s="252">
        <f t="shared" si="69"/>
        <v>0</v>
      </c>
      <c r="BH80" s="252"/>
      <c r="BI80" s="252">
        <f t="shared" si="70"/>
        <v>0</v>
      </c>
      <c r="BJ80" s="252">
        <f t="shared" si="71"/>
        <v>0</v>
      </c>
      <c r="BK80" s="252">
        <f t="shared" si="51"/>
        <v>0</v>
      </c>
      <c r="BM80" s="252">
        <f t="shared" si="52"/>
        <v>0</v>
      </c>
      <c r="BO80" s="252">
        <f t="shared" si="53"/>
        <v>0</v>
      </c>
    </row>
    <row r="81" spans="2:67" ht="20.100000000000001" customHeight="1">
      <c r="B81" s="11">
        <v>73</v>
      </c>
      <c r="C81" s="52" t="str">
        <f>CONCATENATE('2'!C76,'2'!Q76,'2'!D76,'2'!Q76,'2'!E76)</f>
        <v xml:space="preserve">  </v>
      </c>
      <c r="D81" s="51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12">
        <f t="shared" si="42"/>
        <v>0</v>
      </c>
      <c r="Z81" s="12">
        <f t="shared" si="43"/>
        <v>0</v>
      </c>
      <c r="AA81" s="12">
        <f t="shared" si="44"/>
        <v>0</v>
      </c>
      <c r="AB81" s="13">
        <f>ROUNDUP(((40/AA5)*Y81),0)</f>
        <v>0</v>
      </c>
      <c r="AC81" s="14"/>
      <c r="AD81" s="262"/>
      <c r="AE81" s="263"/>
      <c r="AF81" s="252">
        <f t="shared" si="54"/>
        <v>0</v>
      </c>
      <c r="AG81" s="252">
        <f t="shared" si="55"/>
        <v>0</v>
      </c>
      <c r="AH81" s="252">
        <f t="shared" si="56"/>
        <v>0</v>
      </c>
      <c r="AI81" s="252">
        <f t="shared" si="57"/>
        <v>0</v>
      </c>
      <c r="AJ81" s="252">
        <f t="shared" si="58"/>
        <v>0</v>
      </c>
      <c r="AK81" s="252">
        <f t="shared" si="59"/>
        <v>0</v>
      </c>
      <c r="AL81" s="252">
        <f t="shared" si="60"/>
        <v>0</v>
      </c>
      <c r="AM81" s="252">
        <f t="shared" si="61"/>
        <v>0</v>
      </c>
      <c r="AN81" s="252">
        <f t="shared" si="62"/>
        <v>0</v>
      </c>
      <c r="AO81" s="252">
        <f t="shared" si="63"/>
        <v>0</v>
      </c>
      <c r="AP81" s="252">
        <f t="shared" si="64"/>
        <v>0</v>
      </c>
      <c r="AQ81" s="252">
        <f t="shared" si="64"/>
        <v>0</v>
      </c>
      <c r="AR81" s="252">
        <f t="shared" si="45"/>
        <v>0</v>
      </c>
      <c r="AS81" s="252">
        <f t="shared" si="46"/>
        <v>0</v>
      </c>
      <c r="AT81" s="252">
        <f t="shared" si="47"/>
        <v>0</v>
      </c>
      <c r="AU81" s="252">
        <f t="shared" si="48"/>
        <v>0</v>
      </c>
      <c r="AV81" s="252">
        <f t="shared" si="49"/>
        <v>0</v>
      </c>
      <c r="AW81" s="252">
        <f t="shared" si="50"/>
        <v>0</v>
      </c>
      <c r="AX81" s="252"/>
      <c r="AY81" s="252">
        <f t="shared" si="65"/>
        <v>0</v>
      </c>
      <c r="AZ81" s="252">
        <f t="shared" si="66"/>
        <v>0</v>
      </c>
      <c r="BA81" s="252"/>
      <c r="BB81" s="252">
        <f t="shared" si="67"/>
        <v>0</v>
      </c>
      <c r="BC81" s="252"/>
      <c r="BD81" s="252">
        <f t="shared" si="68"/>
        <v>0</v>
      </c>
      <c r="BE81" s="252"/>
      <c r="BF81" s="252"/>
      <c r="BG81" s="252">
        <f t="shared" si="69"/>
        <v>0</v>
      </c>
      <c r="BH81" s="252"/>
      <c r="BI81" s="252">
        <f t="shared" si="70"/>
        <v>0</v>
      </c>
      <c r="BJ81" s="252">
        <f t="shared" si="71"/>
        <v>0</v>
      </c>
      <c r="BK81" s="252">
        <f t="shared" si="51"/>
        <v>0</v>
      </c>
      <c r="BM81" s="252">
        <f t="shared" si="52"/>
        <v>0</v>
      </c>
      <c r="BO81" s="252">
        <f t="shared" si="53"/>
        <v>0</v>
      </c>
    </row>
    <row r="82" spans="2:67" ht="20.100000000000001" customHeight="1">
      <c r="B82" s="11">
        <v>74</v>
      </c>
      <c r="C82" s="52" t="str">
        <f>CONCATENATE('2'!C77,'2'!Q77,'2'!D77,'2'!Q77,'2'!E77)</f>
        <v xml:space="preserve">  </v>
      </c>
      <c r="D82" s="51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12">
        <f t="shared" si="42"/>
        <v>0</v>
      </c>
      <c r="Z82" s="12">
        <f t="shared" si="43"/>
        <v>0</v>
      </c>
      <c r="AA82" s="12">
        <f t="shared" si="44"/>
        <v>0</v>
      </c>
      <c r="AB82" s="13">
        <f>ROUNDUP(((40/AA5)*Y82),0)</f>
        <v>0</v>
      </c>
      <c r="AC82" s="14"/>
      <c r="AD82" s="262"/>
      <c r="AE82" s="263"/>
      <c r="AF82" s="252">
        <f t="shared" si="54"/>
        <v>0</v>
      </c>
      <c r="AG82" s="252">
        <f t="shared" si="55"/>
        <v>0</v>
      </c>
      <c r="AH82" s="252">
        <f t="shared" si="56"/>
        <v>0</v>
      </c>
      <c r="AI82" s="252">
        <f t="shared" si="57"/>
        <v>0</v>
      </c>
      <c r="AJ82" s="252">
        <f t="shared" si="58"/>
        <v>0</v>
      </c>
      <c r="AK82" s="252">
        <f t="shared" si="59"/>
        <v>0</v>
      </c>
      <c r="AL82" s="252">
        <f t="shared" si="60"/>
        <v>0</v>
      </c>
      <c r="AM82" s="252">
        <f t="shared" si="61"/>
        <v>0</v>
      </c>
      <c r="AN82" s="252">
        <f t="shared" si="62"/>
        <v>0</v>
      </c>
      <c r="AO82" s="252">
        <f t="shared" si="63"/>
        <v>0</v>
      </c>
      <c r="AP82" s="252">
        <f t="shared" si="64"/>
        <v>0</v>
      </c>
      <c r="AQ82" s="252">
        <f t="shared" si="64"/>
        <v>0</v>
      </c>
      <c r="AR82" s="252">
        <f t="shared" si="45"/>
        <v>0</v>
      </c>
      <c r="AS82" s="252">
        <f t="shared" si="46"/>
        <v>0</v>
      </c>
      <c r="AT82" s="252">
        <f t="shared" si="47"/>
        <v>0</v>
      </c>
      <c r="AU82" s="252">
        <f t="shared" si="48"/>
        <v>0</v>
      </c>
      <c r="AV82" s="252">
        <f t="shared" si="49"/>
        <v>0</v>
      </c>
      <c r="AW82" s="252">
        <f t="shared" si="50"/>
        <v>0</v>
      </c>
      <c r="AX82" s="252"/>
      <c r="AY82" s="252">
        <f t="shared" si="65"/>
        <v>0</v>
      </c>
      <c r="AZ82" s="252">
        <f t="shared" si="66"/>
        <v>0</v>
      </c>
      <c r="BA82" s="252"/>
      <c r="BB82" s="252">
        <f t="shared" si="67"/>
        <v>0</v>
      </c>
      <c r="BC82" s="252"/>
      <c r="BD82" s="252">
        <f t="shared" si="68"/>
        <v>0</v>
      </c>
      <c r="BE82" s="252"/>
      <c r="BF82" s="252"/>
      <c r="BG82" s="252">
        <f t="shared" si="69"/>
        <v>0</v>
      </c>
      <c r="BH82" s="252"/>
      <c r="BI82" s="252">
        <f t="shared" si="70"/>
        <v>0</v>
      </c>
      <c r="BJ82" s="252">
        <f t="shared" si="71"/>
        <v>0</v>
      </c>
      <c r="BK82" s="252">
        <f t="shared" si="51"/>
        <v>0</v>
      </c>
      <c r="BM82" s="252">
        <f t="shared" si="52"/>
        <v>0</v>
      </c>
      <c r="BO82" s="252">
        <f t="shared" si="53"/>
        <v>0</v>
      </c>
    </row>
    <row r="83" spans="2:67" ht="20.100000000000001" customHeight="1">
      <c r="B83" s="11">
        <v>75</v>
      </c>
      <c r="C83" s="52" t="str">
        <f>CONCATENATE('2'!C78,'2'!Q78,'2'!D78,'2'!Q78,'2'!E78)</f>
        <v xml:space="preserve">  </v>
      </c>
      <c r="D83" s="51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12">
        <f t="shared" si="42"/>
        <v>0</v>
      </c>
      <c r="Z83" s="12">
        <f t="shared" si="43"/>
        <v>0</v>
      </c>
      <c r="AA83" s="12">
        <f t="shared" si="44"/>
        <v>0</v>
      </c>
      <c r="AB83" s="13">
        <f>ROUNDUP(((40/AA5)*Y83),0)</f>
        <v>0</v>
      </c>
      <c r="AC83" s="14"/>
      <c r="AD83" s="262"/>
      <c r="AE83" s="263"/>
      <c r="AF83" s="252">
        <f t="shared" si="54"/>
        <v>0</v>
      </c>
      <c r="AG83" s="252">
        <f t="shared" si="55"/>
        <v>0</v>
      </c>
      <c r="AH83" s="252">
        <f t="shared" si="56"/>
        <v>0</v>
      </c>
      <c r="AI83" s="252">
        <f t="shared" si="57"/>
        <v>0</v>
      </c>
      <c r="AJ83" s="252">
        <f t="shared" si="58"/>
        <v>0</v>
      </c>
      <c r="AK83" s="252">
        <f t="shared" si="59"/>
        <v>0</v>
      </c>
      <c r="AL83" s="252">
        <f t="shared" si="60"/>
        <v>0</v>
      </c>
      <c r="AM83" s="252">
        <f t="shared" si="61"/>
        <v>0</v>
      </c>
      <c r="AN83" s="252">
        <f t="shared" si="62"/>
        <v>0</v>
      </c>
      <c r="AO83" s="252">
        <f t="shared" si="63"/>
        <v>0</v>
      </c>
      <c r="AP83" s="252">
        <f t="shared" si="64"/>
        <v>0</v>
      </c>
      <c r="AQ83" s="252">
        <f t="shared" si="64"/>
        <v>0</v>
      </c>
      <c r="AR83" s="252">
        <f t="shared" si="45"/>
        <v>0</v>
      </c>
      <c r="AS83" s="252">
        <f t="shared" si="46"/>
        <v>0</v>
      </c>
      <c r="AT83" s="252">
        <f t="shared" si="47"/>
        <v>0</v>
      </c>
      <c r="AU83" s="252">
        <f t="shared" si="48"/>
        <v>0</v>
      </c>
      <c r="AV83" s="252">
        <f t="shared" si="49"/>
        <v>0</v>
      </c>
      <c r="AW83" s="252">
        <f t="shared" si="50"/>
        <v>0</v>
      </c>
      <c r="AX83" s="252"/>
      <c r="AY83" s="252">
        <f t="shared" si="65"/>
        <v>0</v>
      </c>
      <c r="AZ83" s="252">
        <f t="shared" si="66"/>
        <v>0</v>
      </c>
      <c r="BA83" s="252"/>
      <c r="BB83" s="252">
        <f t="shared" si="67"/>
        <v>0</v>
      </c>
      <c r="BC83" s="252"/>
      <c r="BD83" s="252">
        <f t="shared" si="68"/>
        <v>0</v>
      </c>
      <c r="BE83" s="252"/>
      <c r="BF83" s="252"/>
      <c r="BG83" s="252">
        <f t="shared" si="69"/>
        <v>0</v>
      </c>
      <c r="BH83" s="252"/>
      <c r="BI83" s="252">
        <f t="shared" si="70"/>
        <v>0</v>
      </c>
      <c r="BJ83" s="252">
        <f t="shared" si="71"/>
        <v>0</v>
      </c>
      <c r="BK83" s="252">
        <f t="shared" si="51"/>
        <v>0</v>
      </c>
      <c r="BM83" s="252">
        <f t="shared" si="52"/>
        <v>0</v>
      </c>
      <c r="BO83" s="252">
        <f t="shared" si="53"/>
        <v>0</v>
      </c>
    </row>
    <row r="84" spans="2:67" ht="20.100000000000001" customHeight="1">
      <c r="B84" s="11">
        <v>76</v>
      </c>
      <c r="C84" s="52" t="str">
        <f>CONCATENATE('2'!C79,'2'!Q79,'2'!D79,'2'!Q79,'2'!E79)</f>
        <v xml:space="preserve">  </v>
      </c>
      <c r="D84" s="51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12">
        <f t="shared" si="42"/>
        <v>0</v>
      </c>
      <c r="Z84" s="12">
        <f t="shared" si="43"/>
        <v>0</v>
      </c>
      <c r="AA84" s="12">
        <f t="shared" si="44"/>
        <v>0</v>
      </c>
      <c r="AB84" s="13">
        <f>ROUNDUP(((40/AA5)*Y84),0)</f>
        <v>0</v>
      </c>
      <c r="AC84" s="14"/>
      <c r="AD84" s="262"/>
      <c r="AE84" s="263"/>
      <c r="AF84" s="252">
        <f t="shared" si="54"/>
        <v>0</v>
      </c>
      <c r="AG84" s="252">
        <f t="shared" si="55"/>
        <v>0</v>
      </c>
      <c r="AH84" s="252">
        <f t="shared" si="56"/>
        <v>0</v>
      </c>
      <c r="AI84" s="252">
        <f t="shared" si="57"/>
        <v>0</v>
      </c>
      <c r="AJ84" s="252">
        <f t="shared" si="58"/>
        <v>0</v>
      </c>
      <c r="AK84" s="252">
        <f t="shared" si="59"/>
        <v>0</v>
      </c>
      <c r="AL84" s="252">
        <f t="shared" si="60"/>
        <v>0</v>
      </c>
      <c r="AM84" s="252">
        <f t="shared" si="61"/>
        <v>0</v>
      </c>
      <c r="AN84" s="252">
        <f t="shared" si="62"/>
        <v>0</v>
      </c>
      <c r="AO84" s="252">
        <f t="shared" si="63"/>
        <v>0</v>
      </c>
      <c r="AP84" s="252">
        <f t="shared" si="64"/>
        <v>0</v>
      </c>
      <c r="AQ84" s="252">
        <f t="shared" si="64"/>
        <v>0</v>
      </c>
      <c r="AR84" s="252">
        <f t="shared" si="45"/>
        <v>0</v>
      </c>
      <c r="AS84" s="252">
        <f t="shared" si="46"/>
        <v>0</v>
      </c>
      <c r="AT84" s="252">
        <f t="shared" si="47"/>
        <v>0</v>
      </c>
      <c r="AU84" s="252">
        <f t="shared" si="48"/>
        <v>0</v>
      </c>
      <c r="AV84" s="252">
        <f t="shared" si="49"/>
        <v>0</v>
      </c>
      <c r="AW84" s="252">
        <f t="shared" si="50"/>
        <v>0</v>
      </c>
      <c r="AX84" s="252"/>
      <c r="AY84" s="252">
        <f t="shared" si="65"/>
        <v>0</v>
      </c>
      <c r="AZ84" s="252">
        <f t="shared" si="66"/>
        <v>0</v>
      </c>
      <c r="BA84" s="252"/>
      <c r="BB84" s="252">
        <f t="shared" si="67"/>
        <v>0</v>
      </c>
      <c r="BC84" s="252"/>
      <c r="BD84" s="252">
        <f t="shared" si="68"/>
        <v>0</v>
      </c>
      <c r="BE84" s="252"/>
      <c r="BF84" s="252"/>
      <c r="BG84" s="252">
        <f t="shared" si="69"/>
        <v>0</v>
      </c>
      <c r="BH84" s="252"/>
      <c r="BI84" s="252">
        <f t="shared" si="70"/>
        <v>0</v>
      </c>
      <c r="BJ84" s="252">
        <f t="shared" si="71"/>
        <v>0</v>
      </c>
      <c r="BK84" s="252">
        <f t="shared" si="51"/>
        <v>0</v>
      </c>
      <c r="BM84" s="252">
        <f t="shared" si="52"/>
        <v>0</v>
      </c>
      <c r="BO84" s="252">
        <f t="shared" si="53"/>
        <v>0</v>
      </c>
    </row>
    <row r="85" spans="2:67" ht="20.100000000000001" customHeight="1">
      <c r="B85" s="11">
        <v>77</v>
      </c>
      <c r="C85" s="52" t="str">
        <f>CONCATENATE('2'!C80,'2'!Q80,'2'!D80,'2'!Q80,'2'!E80)</f>
        <v xml:space="preserve">  </v>
      </c>
      <c r="D85" s="51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12">
        <f t="shared" si="42"/>
        <v>0</v>
      </c>
      <c r="Z85" s="12">
        <f t="shared" si="43"/>
        <v>0</v>
      </c>
      <c r="AA85" s="12">
        <f t="shared" si="44"/>
        <v>0</v>
      </c>
      <c r="AB85" s="13">
        <f>ROUNDUP(((40/AA5)*Y85),0)</f>
        <v>0</v>
      </c>
      <c r="AC85" s="14"/>
      <c r="AD85" s="262"/>
      <c r="AE85" s="263"/>
      <c r="AF85" s="252">
        <f t="shared" si="54"/>
        <v>0</v>
      </c>
      <c r="AG85" s="252">
        <f t="shared" si="55"/>
        <v>0</v>
      </c>
      <c r="AH85" s="252">
        <f t="shared" si="56"/>
        <v>0</v>
      </c>
      <c r="AI85" s="252">
        <f t="shared" si="57"/>
        <v>0</v>
      </c>
      <c r="AJ85" s="252">
        <f t="shared" si="58"/>
        <v>0</v>
      </c>
      <c r="AK85" s="252">
        <f t="shared" si="59"/>
        <v>0</v>
      </c>
      <c r="AL85" s="252">
        <f t="shared" si="60"/>
        <v>0</v>
      </c>
      <c r="AM85" s="252">
        <f t="shared" si="61"/>
        <v>0</v>
      </c>
      <c r="AN85" s="252">
        <f t="shared" si="62"/>
        <v>0</v>
      </c>
      <c r="AO85" s="252">
        <f t="shared" si="63"/>
        <v>0</v>
      </c>
      <c r="AP85" s="252">
        <f t="shared" si="64"/>
        <v>0</v>
      </c>
      <c r="AQ85" s="252">
        <f t="shared" si="64"/>
        <v>0</v>
      </c>
      <c r="AR85" s="252">
        <f t="shared" si="45"/>
        <v>0</v>
      </c>
      <c r="AS85" s="252">
        <f t="shared" si="46"/>
        <v>0</v>
      </c>
      <c r="AT85" s="252">
        <f t="shared" si="47"/>
        <v>0</v>
      </c>
      <c r="AU85" s="252">
        <f t="shared" si="48"/>
        <v>0</v>
      </c>
      <c r="AV85" s="252">
        <f t="shared" si="49"/>
        <v>0</v>
      </c>
      <c r="AW85" s="252">
        <f t="shared" si="50"/>
        <v>0</v>
      </c>
      <c r="AX85" s="252"/>
      <c r="AY85" s="252">
        <f t="shared" si="65"/>
        <v>0</v>
      </c>
      <c r="AZ85" s="252">
        <f t="shared" si="66"/>
        <v>0</v>
      </c>
      <c r="BA85" s="252"/>
      <c r="BB85" s="252">
        <f t="shared" si="67"/>
        <v>0</v>
      </c>
      <c r="BC85" s="252"/>
      <c r="BD85" s="252">
        <f t="shared" si="68"/>
        <v>0</v>
      </c>
      <c r="BE85" s="252"/>
      <c r="BF85" s="252"/>
      <c r="BG85" s="252">
        <f t="shared" si="69"/>
        <v>0</v>
      </c>
      <c r="BH85" s="252"/>
      <c r="BI85" s="252">
        <f t="shared" si="70"/>
        <v>0</v>
      </c>
      <c r="BJ85" s="252">
        <f t="shared" si="71"/>
        <v>0</v>
      </c>
      <c r="BK85" s="252">
        <f t="shared" si="51"/>
        <v>0</v>
      </c>
      <c r="BM85" s="252">
        <f t="shared" si="52"/>
        <v>0</v>
      </c>
      <c r="BO85" s="252">
        <f t="shared" si="53"/>
        <v>0</v>
      </c>
    </row>
    <row r="86" spans="2:67" ht="20.100000000000001" customHeight="1">
      <c r="B86" s="11">
        <v>78</v>
      </c>
      <c r="C86" s="52" t="str">
        <f>CONCATENATE('2'!C81,'2'!Q81,'2'!D81,'2'!Q81,'2'!E81)</f>
        <v xml:space="preserve">  </v>
      </c>
      <c r="D86" s="51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12">
        <f t="shared" si="42"/>
        <v>0</v>
      </c>
      <c r="Z86" s="12">
        <f t="shared" si="43"/>
        <v>0</v>
      </c>
      <c r="AA86" s="12">
        <f t="shared" si="44"/>
        <v>0</v>
      </c>
      <c r="AB86" s="13">
        <f>ROUNDUP(((40/AA5)*Y86),0)</f>
        <v>0</v>
      </c>
      <c r="AC86" s="14"/>
      <c r="AD86" s="262"/>
      <c r="AE86" s="263"/>
      <c r="AF86" s="252">
        <f t="shared" si="54"/>
        <v>0</v>
      </c>
      <c r="AG86" s="252">
        <f t="shared" si="55"/>
        <v>0</v>
      </c>
      <c r="AH86" s="252">
        <f t="shared" si="56"/>
        <v>0</v>
      </c>
      <c r="AI86" s="252">
        <f t="shared" si="57"/>
        <v>0</v>
      </c>
      <c r="AJ86" s="252">
        <f t="shared" si="58"/>
        <v>0</v>
      </c>
      <c r="AK86" s="252">
        <f t="shared" si="59"/>
        <v>0</v>
      </c>
      <c r="AL86" s="252">
        <f t="shared" si="60"/>
        <v>0</v>
      </c>
      <c r="AM86" s="252">
        <f t="shared" si="61"/>
        <v>0</v>
      </c>
      <c r="AN86" s="252">
        <f t="shared" si="62"/>
        <v>0</v>
      </c>
      <c r="AO86" s="252">
        <f t="shared" si="63"/>
        <v>0</v>
      </c>
      <c r="AP86" s="252">
        <f t="shared" si="64"/>
        <v>0</v>
      </c>
      <c r="AQ86" s="252">
        <f t="shared" si="64"/>
        <v>0</v>
      </c>
      <c r="AR86" s="252">
        <f t="shared" si="45"/>
        <v>0</v>
      </c>
      <c r="AS86" s="252">
        <f t="shared" si="46"/>
        <v>0</v>
      </c>
      <c r="AT86" s="252">
        <f t="shared" si="47"/>
        <v>0</v>
      </c>
      <c r="AU86" s="252">
        <f t="shared" si="48"/>
        <v>0</v>
      </c>
      <c r="AV86" s="252">
        <f t="shared" si="49"/>
        <v>0</v>
      </c>
      <c r="AW86" s="252">
        <f t="shared" si="50"/>
        <v>0</v>
      </c>
      <c r="AX86" s="252"/>
      <c r="AY86" s="252">
        <f t="shared" si="65"/>
        <v>0</v>
      </c>
      <c r="AZ86" s="252">
        <f t="shared" si="66"/>
        <v>0</v>
      </c>
      <c r="BA86" s="252"/>
      <c r="BB86" s="252">
        <f t="shared" si="67"/>
        <v>0</v>
      </c>
      <c r="BC86" s="252"/>
      <c r="BD86" s="252">
        <f t="shared" si="68"/>
        <v>0</v>
      </c>
      <c r="BE86" s="252"/>
      <c r="BF86" s="252"/>
      <c r="BG86" s="252">
        <f t="shared" si="69"/>
        <v>0</v>
      </c>
      <c r="BH86" s="252"/>
      <c r="BI86" s="252">
        <f t="shared" si="70"/>
        <v>0</v>
      </c>
      <c r="BJ86" s="252">
        <f t="shared" si="71"/>
        <v>0</v>
      </c>
      <c r="BK86" s="252">
        <f t="shared" si="51"/>
        <v>0</v>
      </c>
      <c r="BM86" s="252">
        <f t="shared" si="52"/>
        <v>0</v>
      </c>
      <c r="BO86" s="252">
        <f t="shared" si="53"/>
        <v>0</v>
      </c>
    </row>
    <row r="87" spans="2:67" ht="20.100000000000001" customHeight="1">
      <c r="B87" s="11">
        <v>79</v>
      </c>
      <c r="C87" s="52" t="str">
        <f>CONCATENATE('2'!C82,'2'!Q82,'2'!D82,'2'!Q82,'2'!E82)</f>
        <v xml:space="preserve">  </v>
      </c>
      <c r="D87" s="51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12">
        <f t="shared" si="42"/>
        <v>0</v>
      </c>
      <c r="Z87" s="12">
        <f t="shared" si="43"/>
        <v>0</v>
      </c>
      <c r="AA87" s="12">
        <f t="shared" si="44"/>
        <v>0</v>
      </c>
      <c r="AB87" s="13">
        <f>ROUNDUP(((40/AA5)*Y87),0)</f>
        <v>0</v>
      </c>
      <c r="AC87" s="14"/>
      <c r="AD87" s="262"/>
      <c r="AE87" s="263"/>
      <c r="AF87" s="252">
        <f t="shared" si="54"/>
        <v>0</v>
      </c>
      <c r="AG87" s="252">
        <f t="shared" si="55"/>
        <v>0</v>
      </c>
      <c r="AH87" s="252">
        <f t="shared" si="56"/>
        <v>0</v>
      </c>
      <c r="AI87" s="252">
        <f t="shared" si="57"/>
        <v>0</v>
      </c>
      <c r="AJ87" s="252">
        <f t="shared" si="58"/>
        <v>0</v>
      </c>
      <c r="AK87" s="252">
        <f t="shared" si="59"/>
        <v>0</v>
      </c>
      <c r="AL87" s="252">
        <f t="shared" si="60"/>
        <v>0</v>
      </c>
      <c r="AM87" s="252">
        <f t="shared" si="61"/>
        <v>0</v>
      </c>
      <c r="AN87" s="252">
        <f t="shared" si="62"/>
        <v>0</v>
      </c>
      <c r="AO87" s="252">
        <f t="shared" si="63"/>
        <v>0</v>
      </c>
      <c r="AP87" s="252">
        <f t="shared" si="64"/>
        <v>0</v>
      </c>
      <c r="AQ87" s="252">
        <f t="shared" si="64"/>
        <v>0</v>
      </c>
      <c r="AR87" s="252">
        <f t="shared" si="45"/>
        <v>0</v>
      </c>
      <c r="AS87" s="252">
        <f t="shared" si="46"/>
        <v>0</v>
      </c>
      <c r="AT87" s="252">
        <f t="shared" si="47"/>
        <v>0</v>
      </c>
      <c r="AU87" s="252">
        <f t="shared" si="48"/>
        <v>0</v>
      </c>
      <c r="AV87" s="252">
        <f t="shared" si="49"/>
        <v>0</v>
      </c>
      <c r="AW87" s="252">
        <f t="shared" si="50"/>
        <v>0</v>
      </c>
      <c r="AX87" s="252"/>
      <c r="AY87" s="252">
        <f t="shared" si="65"/>
        <v>0</v>
      </c>
      <c r="AZ87" s="252">
        <f t="shared" si="66"/>
        <v>0</v>
      </c>
      <c r="BA87" s="252"/>
      <c r="BB87" s="252">
        <f t="shared" si="67"/>
        <v>0</v>
      </c>
      <c r="BC87" s="252"/>
      <c r="BD87" s="252">
        <f t="shared" si="68"/>
        <v>0</v>
      </c>
      <c r="BE87" s="252"/>
      <c r="BF87" s="252"/>
      <c r="BG87" s="252">
        <f t="shared" si="69"/>
        <v>0</v>
      </c>
      <c r="BH87" s="252"/>
      <c r="BI87" s="252">
        <f t="shared" si="70"/>
        <v>0</v>
      </c>
      <c r="BJ87" s="252">
        <f t="shared" si="71"/>
        <v>0</v>
      </c>
      <c r="BK87" s="252">
        <f t="shared" si="51"/>
        <v>0</v>
      </c>
      <c r="BM87" s="252">
        <f t="shared" si="52"/>
        <v>0</v>
      </c>
      <c r="BO87" s="252">
        <f t="shared" si="53"/>
        <v>0</v>
      </c>
    </row>
    <row r="88" spans="2:67" ht="20.100000000000001" customHeight="1">
      <c r="B88" s="11">
        <v>80</v>
      </c>
      <c r="C88" s="52" t="str">
        <f>CONCATENATE('2'!C83,'2'!Q83,'2'!D83,'2'!Q83,'2'!E83)</f>
        <v xml:space="preserve">  </v>
      </c>
      <c r="D88" s="51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12">
        <f t="shared" si="42"/>
        <v>0</v>
      </c>
      <c r="Z88" s="12">
        <f t="shared" si="43"/>
        <v>0</v>
      </c>
      <c r="AA88" s="12">
        <f t="shared" si="44"/>
        <v>0</v>
      </c>
      <c r="AB88" s="13">
        <f>ROUNDUP(((40/AA5)*Y88),0)</f>
        <v>0</v>
      </c>
      <c r="AC88" s="14"/>
      <c r="AD88" s="262"/>
      <c r="AE88" s="263"/>
      <c r="AF88" s="252">
        <f t="shared" si="54"/>
        <v>0</v>
      </c>
      <c r="AG88" s="252">
        <f t="shared" si="55"/>
        <v>0</v>
      </c>
      <c r="AH88" s="252">
        <f t="shared" si="56"/>
        <v>0</v>
      </c>
      <c r="AI88" s="252">
        <f t="shared" si="57"/>
        <v>0</v>
      </c>
      <c r="AJ88" s="252">
        <f t="shared" si="58"/>
        <v>0</v>
      </c>
      <c r="AK88" s="252">
        <f t="shared" si="59"/>
        <v>0</v>
      </c>
      <c r="AL88" s="252">
        <f t="shared" si="60"/>
        <v>0</v>
      </c>
      <c r="AM88" s="252">
        <f t="shared" si="61"/>
        <v>0</v>
      </c>
      <c r="AN88" s="252">
        <f t="shared" si="62"/>
        <v>0</v>
      </c>
      <c r="AO88" s="252">
        <f t="shared" si="63"/>
        <v>0</v>
      </c>
      <c r="AP88" s="252">
        <f t="shared" si="64"/>
        <v>0</v>
      </c>
      <c r="AQ88" s="252">
        <f t="shared" si="64"/>
        <v>0</v>
      </c>
      <c r="AR88" s="252">
        <f t="shared" si="45"/>
        <v>0</v>
      </c>
      <c r="AS88" s="252">
        <f t="shared" si="46"/>
        <v>0</v>
      </c>
      <c r="AT88" s="252">
        <f t="shared" si="47"/>
        <v>0</v>
      </c>
      <c r="AU88" s="252">
        <f t="shared" si="48"/>
        <v>0</v>
      </c>
      <c r="AV88" s="252">
        <f t="shared" si="49"/>
        <v>0</v>
      </c>
      <c r="AW88" s="252">
        <f t="shared" si="50"/>
        <v>0</v>
      </c>
      <c r="AX88" s="252"/>
      <c r="AY88" s="252">
        <f t="shared" si="65"/>
        <v>0</v>
      </c>
      <c r="AZ88" s="252">
        <f t="shared" si="66"/>
        <v>0</v>
      </c>
      <c r="BA88" s="252"/>
      <c r="BB88" s="252">
        <f t="shared" si="67"/>
        <v>0</v>
      </c>
      <c r="BC88" s="252"/>
      <c r="BD88" s="252">
        <f t="shared" si="68"/>
        <v>0</v>
      </c>
      <c r="BE88" s="252"/>
      <c r="BF88" s="252"/>
      <c r="BG88" s="252">
        <f t="shared" si="69"/>
        <v>0</v>
      </c>
      <c r="BH88" s="252"/>
      <c r="BI88" s="252">
        <f t="shared" si="70"/>
        <v>0</v>
      </c>
      <c r="BJ88" s="252">
        <f t="shared" si="71"/>
        <v>0</v>
      </c>
      <c r="BK88" s="252">
        <f t="shared" si="51"/>
        <v>0</v>
      </c>
      <c r="BM88" s="252">
        <f t="shared" si="52"/>
        <v>0</v>
      </c>
      <c r="BO88" s="252">
        <f t="shared" si="53"/>
        <v>0</v>
      </c>
    </row>
    <row r="89" spans="2:67" ht="20.100000000000001" customHeight="1">
      <c r="B89" s="11">
        <v>81</v>
      </c>
      <c r="C89" s="52" t="str">
        <f>CONCATENATE('2'!C84,'2'!Q84,'2'!D84,'2'!Q84,'2'!E84)</f>
        <v xml:space="preserve">  </v>
      </c>
      <c r="D89" s="51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12">
        <f t="shared" si="42"/>
        <v>0</v>
      </c>
      <c r="Z89" s="12">
        <f t="shared" si="43"/>
        <v>0</v>
      </c>
      <c r="AA89" s="12">
        <f t="shared" si="44"/>
        <v>0</v>
      </c>
      <c r="AB89" s="13">
        <f>ROUNDUP(((40/AA5)*Y89),0)</f>
        <v>0</v>
      </c>
      <c r="AC89" s="14"/>
      <c r="AD89" s="262"/>
      <c r="AE89" s="263"/>
      <c r="AF89" s="252">
        <f t="shared" si="54"/>
        <v>0</v>
      </c>
      <c r="AG89" s="252">
        <f t="shared" si="55"/>
        <v>0</v>
      </c>
      <c r="AH89" s="252">
        <f t="shared" si="56"/>
        <v>0</v>
      </c>
      <c r="AI89" s="252">
        <f t="shared" si="57"/>
        <v>0</v>
      </c>
      <c r="AJ89" s="252">
        <f t="shared" si="58"/>
        <v>0</v>
      </c>
      <c r="AK89" s="252">
        <f t="shared" si="59"/>
        <v>0</v>
      </c>
      <c r="AL89" s="252">
        <f t="shared" si="60"/>
        <v>0</v>
      </c>
      <c r="AM89" s="252">
        <f t="shared" si="61"/>
        <v>0</v>
      </c>
      <c r="AN89" s="252">
        <f t="shared" si="62"/>
        <v>0</v>
      </c>
      <c r="AO89" s="252">
        <f t="shared" si="63"/>
        <v>0</v>
      </c>
      <c r="AP89" s="252">
        <f t="shared" si="64"/>
        <v>0</v>
      </c>
      <c r="AQ89" s="252">
        <f t="shared" si="64"/>
        <v>0</v>
      </c>
      <c r="AR89" s="252">
        <f t="shared" si="45"/>
        <v>0</v>
      </c>
      <c r="AS89" s="252">
        <f t="shared" si="46"/>
        <v>0</v>
      </c>
      <c r="AT89" s="252">
        <f t="shared" si="47"/>
        <v>0</v>
      </c>
      <c r="AU89" s="252">
        <f t="shared" si="48"/>
        <v>0</v>
      </c>
      <c r="AV89" s="252">
        <f t="shared" si="49"/>
        <v>0</v>
      </c>
      <c r="AW89" s="252">
        <f t="shared" si="50"/>
        <v>0</v>
      </c>
      <c r="AX89" s="252"/>
      <c r="AY89" s="252">
        <f t="shared" si="65"/>
        <v>0</v>
      </c>
      <c r="AZ89" s="252">
        <f t="shared" si="66"/>
        <v>0</v>
      </c>
      <c r="BA89" s="252"/>
      <c r="BB89" s="252">
        <f t="shared" si="67"/>
        <v>0</v>
      </c>
      <c r="BC89" s="252"/>
      <c r="BD89" s="252">
        <f t="shared" si="68"/>
        <v>0</v>
      </c>
      <c r="BE89" s="252"/>
      <c r="BF89" s="252"/>
      <c r="BG89" s="252">
        <f t="shared" si="69"/>
        <v>0</v>
      </c>
      <c r="BH89" s="252"/>
      <c r="BI89" s="252">
        <f t="shared" si="70"/>
        <v>0</v>
      </c>
      <c r="BJ89" s="252">
        <f t="shared" si="71"/>
        <v>0</v>
      </c>
      <c r="BK89" s="252">
        <f t="shared" si="51"/>
        <v>0</v>
      </c>
      <c r="BM89" s="252">
        <f t="shared" si="52"/>
        <v>0</v>
      </c>
      <c r="BO89" s="252">
        <f t="shared" si="53"/>
        <v>0</v>
      </c>
    </row>
    <row r="90" spans="2:67" ht="20.100000000000001" customHeight="1">
      <c r="B90" s="11">
        <v>82</v>
      </c>
      <c r="C90" s="52" t="str">
        <f>CONCATENATE('2'!C85,'2'!Q85,'2'!D85,'2'!Q85,'2'!E85)</f>
        <v xml:space="preserve">  </v>
      </c>
      <c r="D90" s="51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12">
        <f t="shared" si="42"/>
        <v>0</v>
      </c>
      <c r="Z90" s="12">
        <f t="shared" si="43"/>
        <v>0</v>
      </c>
      <c r="AA90" s="12">
        <f t="shared" si="44"/>
        <v>0</v>
      </c>
      <c r="AB90" s="13">
        <f>ROUNDUP(((40/AA5)*Y90),0)</f>
        <v>0</v>
      </c>
      <c r="AC90" s="14"/>
      <c r="AD90" s="262"/>
      <c r="AE90" s="263"/>
      <c r="AF90" s="252">
        <f t="shared" si="54"/>
        <v>0</v>
      </c>
      <c r="AG90" s="252">
        <f t="shared" si="55"/>
        <v>0</v>
      </c>
      <c r="AH90" s="252">
        <f t="shared" si="56"/>
        <v>0</v>
      </c>
      <c r="AI90" s="252">
        <f t="shared" si="57"/>
        <v>0</v>
      </c>
      <c r="AJ90" s="252">
        <f t="shared" si="58"/>
        <v>0</v>
      </c>
      <c r="AK90" s="252">
        <f t="shared" si="59"/>
        <v>0</v>
      </c>
      <c r="AL90" s="252">
        <f t="shared" si="60"/>
        <v>0</v>
      </c>
      <c r="AM90" s="252">
        <f t="shared" si="61"/>
        <v>0</v>
      </c>
      <c r="AN90" s="252">
        <f t="shared" si="62"/>
        <v>0</v>
      </c>
      <c r="AO90" s="252">
        <f t="shared" si="63"/>
        <v>0</v>
      </c>
      <c r="AP90" s="252">
        <f t="shared" si="64"/>
        <v>0</v>
      </c>
      <c r="AQ90" s="252">
        <f t="shared" si="64"/>
        <v>0</v>
      </c>
      <c r="AR90" s="252">
        <f t="shared" si="45"/>
        <v>0</v>
      </c>
      <c r="AS90" s="252">
        <f t="shared" si="46"/>
        <v>0</v>
      </c>
      <c r="AT90" s="252">
        <f t="shared" si="47"/>
        <v>0</v>
      </c>
      <c r="AU90" s="252">
        <f t="shared" si="48"/>
        <v>0</v>
      </c>
      <c r="AV90" s="252">
        <f t="shared" si="49"/>
        <v>0</v>
      </c>
      <c r="AW90" s="252">
        <f t="shared" si="50"/>
        <v>0</v>
      </c>
      <c r="AX90" s="252"/>
      <c r="AY90" s="252">
        <f t="shared" si="65"/>
        <v>0</v>
      </c>
      <c r="AZ90" s="252">
        <f t="shared" si="66"/>
        <v>0</v>
      </c>
      <c r="BA90" s="252"/>
      <c r="BB90" s="252">
        <f t="shared" si="67"/>
        <v>0</v>
      </c>
      <c r="BC90" s="252"/>
      <c r="BD90" s="252">
        <f t="shared" si="68"/>
        <v>0</v>
      </c>
      <c r="BE90" s="252"/>
      <c r="BF90" s="252"/>
      <c r="BG90" s="252">
        <f t="shared" si="69"/>
        <v>0</v>
      </c>
      <c r="BH90" s="252"/>
      <c r="BI90" s="252">
        <f t="shared" si="70"/>
        <v>0</v>
      </c>
      <c r="BJ90" s="252">
        <f t="shared" si="71"/>
        <v>0</v>
      </c>
      <c r="BK90" s="252">
        <f t="shared" si="51"/>
        <v>0</v>
      </c>
      <c r="BM90" s="252">
        <f t="shared" si="52"/>
        <v>0</v>
      </c>
      <c r="BO90" s="252">
        <f t="shared" si="53"/>
        <v>0</v>
      </c>
    </row>
    <row r="91" spans="2:67" ht="20.100000000000001" customHeight="1">
      <c r="B91" s="11">
        <v>83</v>
      </c>
      <c r="C91" s="52" t="str">
        <f>CONCATENATE('2'!C86,'2'!Q86,'2'!D86,'2'!Q86,'2'!E86)</f>
        <v xml:space="preserve">  </v>
      </c>
      <c r="D91" s="51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12">
        <f t="shared" si="42"/>
        <v>0</v>
      </c>
      <c r="Z91" s="12">
        <f t="shared" si="43"/>
        <v>0</v>
      </c>
      <c r="AA91" s="12">
        <f t="shared" si="44"/>
        <v>0</v>
      </c>
      <c r="AB91" s="13">
        <f>ROUNDUP(((40/AA5)*Y91),0)</f>
        <v>0</v>
      </c>
      <c r="AC91" s="14"/>
      <c r="AD91" s="262"/>
      <c r="AE91" s="263"/>
      <c r="AF91" s="252">
        <f t="shared" si="54"/>
        <v>0</v>
      </c>
      <c r="AG91" s="252">
        <f t="shared" si="55"/>
        <v>0</v>
      </c>
      <c r="AH91" s="252">
        <f t="shared" si="56"/>
        <v>0</v>
      </c>
      <c r="AI91" s="252">
        <f t="shared" si="57"/>
        <v>0</v>
      </c>
      <c r="AJ91" s="252">
        <f t="shared" si="58"/>
        <v>0</v>
      </c>
      <c r="AK91" s="252">
        <f t="shared" si="59"/>
        <v>0</v>
      </c>
      <c r="AL91" s="252">
        <f t="shared" si="60"/>
        <v>0</v>
      </c>
      <c r="AM91" s="252">
        <f t="shared" si="61"/>
        <v>0</v>
      </c>
      <c r="AN91" s="252">
        <f t="shared" si="62"/>
        <v>0</v>
      </c>
      <c r="AO91" s="252">
        <f t="shared" si="63"/>
        <v>0</v>
      </c>
      <c r="AP91" s="252">
        <f t="shared" si="64"/>
        <v>0</v>
      </c>
      <c r="AQ91" s="252">
        <f t="shared" si="64"/>
        <v>0</v>
      </c>
      <c r="AR91" s="252">
        <f t="shared" si="45"/>
        <v>0</v>
      </c>
      <c r="AS91" s="252">
        <f t="shared" si="46"/>
        <v>0</v>
      </c>
      <c r="AT91" s="252">
        <f t="shared" si="47"/>
        <v>0</v>
      </c>
      <c r="AU91" s="252">
        <f t="shared" si="48"/>
        <v>0</v>
      </c>
      <c r="AV91" s="252">
        <f t="shared" si="49"/>
        <v>0</v>
      </c>
      <c r="AW91" s="252">
        <f t="shared" si="50"/>
        <v>0</v>
      </c>
      <c r="AX91" s="252"/>
      <c r="AY91" s="252">
        <f t="shared" si="65"/>
        <v>0</v>
      </c>
      <c r="AZ91" s="252">
        <f t="shared" si="66"/>
        <v>0</v>
      </c>
      <c r="BA91" s="252"/>
      <c r="BB91" s="252">
        <f t="shared" si="67"/>
        <v>0</v>
      </c>
      <c r="BC91" s="252"/>
      <c r="BD91" s="252">
        <f t="shared" si="68"/>
        <v>0</v>
      </c>
      <c r="BE91" s="252"/>
      <c r="BF91" s="252"/>
      <c r="BG91" s="252">
        <f t="shared" si="69"/>
        <v>0</v>
      </c>
      <c r="BH91" s="252"/>
      <c r="BI91" s="252">
        <f t="shared" si="70"/>
        <v>0</v>
      </c>
      <c r="BJ91" s="252">
        <f t="shared" si="71"/>
        <v>0</v>
      </c>
      <c r="BK91" s="252">
        <f t="shared" si="51"/>
        <v>0</v>
      </c>
      <c r="BM91" s="252">
        <f t="shared" si="52"/>
        <v>0</v>
      </c>
      <c r="BO91" s="252">
        <f t="shared" si="53"/>
        <v>0</v>
      </c>
    </row>
    <row r="92" spans="2:67" ht="20.100000000000001" customHeight="1">
      <c r="B92" s="11">
        <v>84</v>
      </c>
      <c r="C92" s="52" t="str">
        <f>CONCATENATE('2'!C87,'2'!Q87,'2'!D87,'2'!Q87,'2'!E87)</f>
        <v xml:space="preserve">  </v>
      </c>
      <c r="D92" s="51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12">
        <f t="shared" si="42"/>
        <v>0</v>
      </c>
      <c r="Z92" s="12">
        <f t="shared" si="43"/>
        <v>0</v>
      </c>
      <c r="AA92" s="12">
        <f t="shared" si="44"/>
        <v>0</v>
      </c>
      <c r="AB92" s="13">
        <f>ROUNDUP(((40/AA5)*Y92),0)</f>
        <v>0</v>
      </c>
      <c r="AC92" s="14"/>
      <c r="AD92" s="262"/>
      <c r="AE92" s="263"/>
      <c r="AF92" s="252">
        <f t="shared" si="54"/>
        <v>0</v>
      </c>
      <c r="AG92" s="252">
        <f t="shared" si="55"/>
        <v>0</v>
      </c>
      <c r="AH92" s="252">
        <f t="shared" si="56"/>
        <v>0</v>
      </c>
      <c r="AI92" s="252">
        <f t="shared" si="57"/>
        <v>0</v>
      </c>
      <c r="AJ92" s="252">
        <f t="shared" si="58"/>
        <v>0</v>
      </c>
      <c r="AK92" s="252">
        <f t="shared" si="59"/>
        <v>0</v>
      </c>
      <c r="AL92" s="252">
        <f t="shared" si="60"/>
        <v>0</v>
      </c>
      <c r="AM92" s="252">
        <f t="shared" si="61"/>
        <v>0</v>
      </c>
      <c r="AN92" s="252">
        <f t="shared" si="62"/>
        <v>0</v>
      </c>
      <c r="AO92" s="252">
        <f t="shared" si="63"/>
        <v>0</v>
      </c>
      <c r="AP92" s="252">
        <f t="shared" si="64"/>
        <v>0</v>
      </c>
      <c r="AQ92" s="252">
        <f t="shared" si="64"/>
        <v>0</v>
      </c>
      <c r="AR92" s="252">
        <f t="shared" si="45"/>
        <v>0</v>
      </c>
      <c r="AS92" s="252">
        <f t="shared" si="46"/>
        <v>0</v>
      </c>
      <c r="AT92" s="252">
        <f t="shared" si="47"/>
        <v>0</v>
      </c>
      <c r="AU92" s="252">
        <f t="shared" si="48"/>
        <v>0</v>
      </c>
      <c r="AV92" s="252">
        <f t="shared" si="49"/>
        <v>0</v>
      </c>
      <c r="AW92" s="252">
        <f t="shared" si="50"/>
        <v>0</v>
      </c>
      <c r="AX92" s="252"/>
      <c r="AY92" s="252">
        <f t="shared" si="65"/>
        <v>0</v>
      </c>
      <c r="AZ92" s="252">
        <f t="shared" si="66"/>
        <v>0</v>
      </c>
      <c r="BA92" s="252"/>
      <c r="BB92" s="252">
        <f t="shared" si="67"/>
        <v>0</v>
      </c>
      <c r="BC92" s="252"/>
      <c r="BD92" s="252">
        <f t="shared" si="68"/>
        <v>0</v>
      </c>
      <c r="BE92" s="252"/>
      <c r="BF92" s="252"/>
      <c r="BG92" s="252">
        <f t="shared" si="69"/>
        <v>0</v>
      </c>
      <c r="BH92" s="252"/>
      <c r="BI92" s="252">
        <f t="shared" si="70"/>
        <v>0</v>
      </c>
      <c r="BJ92" s="252">
        <f t="shared" si="71"/>
        <v>0</v>
      </c>
      <c r="BK92" s="252">
        <f t="shared" si="51"/>
        <v>0</v>
      </c>
      <c r="BM92" s="252">
        <f t="shared" si="52"/>
        <v>0</v>
      </c>
      <c r="BO92" s="252">
        <f t="shared" si="53"/>
        <v>0</v>
      </c>
    </row>
    <row r="93" spans="2:67" ht="20.100000000000001" customHeight="1">
      <c r="B93" s="11">
        <v>85</v>
      </c>
      <c r="C93" s="52" t="str">
        <f>CONCATENATE('2'!C88,'2'!Q88,'2'!D88,'2'!Q88,'2'!E88)</f>
        <v xml:space="preserve">  </v>
      </c>
      <c r="D93" s="51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12">
        <f t="shared" si="42"/>
        <v>0</v>
      </c>
      <c r="Z93" s="12">
        <f t="shared" si="43"/>
        <v>0</v>
      </c>
      <c r="AA93" s="12">
        <f t="shared" si="44"/>
        <v>0</v>
      </c>
      <c r="AB93" s="13">
        <f>ROUNDUP(((40/AA5)*Y93),0)</f>
        <v>0</v>
      </c>
      <c r="AC93" s="14"/>
      <c r="AD93" s="262"/>
      <c r="AE93" s="263"/>
      <c r="AF93" s="252">
        <f t="shared" si="54"/>
        <v>0</v>
      </c>
      <c r="AG93" s="252">
        <f t="shared" si="55"/>
        <v>0</v>
      </c>
      <c r="AH93" s="252">
        <f t="shared" si="56"/>
        <v>0</v>
      </c>
      <c r="AI93" s="252">
        <f t="shared" si="57"/>
        <v>0</v>
      </c>
      <c r="AJ93" s="252">
        <f t="shared" si="58"/>
        <v>0</v>
      </c>
      <c r="AK93" s="252">
        <f t="shared" si="59"/>
        <v>0</v>
      </c>
      <c r="AL93" s="252">
        <f t="shared" si="60"/>
        <v>0</v>
      </c>
      <c r="AM93" s="252">
        <f t="shared" si="61"/>
        <v>0</v>
      </c>
      <c r="AN93" s="252">
        <f t="shared" si="62"/>
        <v>0</v>
      </c>
      <c r="AO93" s="252">
        <f t="shared" si="63"/>
        <v>0</v>
      </c>
      <c r="AP93" s="252">
        <f t="shared" si="64"/>
        <v>0</v>
      </c>
      <c r="AQ93" s="252">
        <f t="shared" si="64"/>
        <v>0</v>
      </c>
      <c r="AR93" s="252">
        <f t="shared" si="45"/>
        <v>0</v>
      </c>
      <c r="AS93" s="252">
        <f t="shared" si="46"/>
        <v>0</v>
      </c>
      <c r="AT93" s="252">
        <f t="shared" si="47"/>
        <v>0</v>
      </c>
      <c r="AU93" s="252">
        <f t="shared" si="48"/>
        <v>0</v>
      </c>
      <c r="AV93" s="252">
        <f t="shared" si="49"/>
        <v>0</v>
      </c>
      <c r="AW93" s="252">
        <f t="shared" si="50"/>
        <v>0</v>
      </c>
      <c r="AX93" s="252"/>
      <c r="AY93" s="252">
        <f t="shared" si="65"/>
        <v>0</v>
      </c>
      <c r="AZ93" s="252">
        <f t="shared" si="66"/>
        <v>0</v>
      </c>
      <c r="BA93" s="252"/>
      <c r="BB93" s="252">
        <f t="shared" si="67"/>
        <v>0</v>
      </c>
      <c r="BC93" s="252"/>
      <c r="BD93" s="252">
        <f t="shared" si="68"/>
        <v>0</v>
      </c>
      <c r="BE93" s="252"/>
      <c r="BF93" s="252"/>
      <c r="BG93" s="252">
        <f t="shared" si="69"/>
        <v>0</v>
      </c>
      <c r="BH93" s="252"/>
      <c r="BI93" s="252">
        <f t="shared" si="70"/>
        <v>0</v>
      </c>
      <c r="BJ93" s="252">
        <f t="shared" si="71"/>
        <v>0</v>
      </c>
      <c r="BK93" s="252">
        <f t="shared" si="51"/>
        <v>0</v>
      </c>
      <c r="BM93" s="252">
        <f t="shared" si="52"/>
        <v>0</v>
      </c>
      <c r="BO93" s="252">
        <f t="shared" si="53"/>
        <v>0</v>
      </c>
    </row>
    <row r="94" spans="2:67" ht="20.100000000000001" customHeight="1">
      <c r="B94" s="11">
        <v>86</v>
      </c>
      <c r="C94" s="52" t="str">
        <f>CONCATENATE('2'!C89,'2'!Q89,'2'!D89,'2'!Q89,'2'!E89)</f>
        <v xml:space="preserve">  </v>
      </c>
      <c r="D94" s="51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12">
        <f t="shared" si="42"/>
        <v>0</v>
      </c>
      <c r="Z94" s="12">
        <f t="shared" si="43"/>
        <v>0</v>
      </c>
      <c r="AA94" s="12">
        <f t="shared" si="44"/>
        <v>0</v>
      </c>
      <c r="AB94" s="13">
        <f>ROUNDUP(((40/AA5)*Y94),0)</f>
        <v>0</v>
      </c>
      <c r="AC94" s="14"/>
      <c r="AD94" s="262"/>
      <c r="AE94" s="263"/>
      <c r="AF94" s="252">
        <f t="shared" si="54"/>
        <v>0</v>
      </c>
      <c r="AG94" s="252">
        <f t="shared" si="55"/>
        <v>0</v>
      </c>
      <c r="AH94" s="252">
        <f t="shared" si="56"/>
        <v>0</v>
      </c>
      <c r="AI94" s="252">
        <f t="shared" si="57"/>
        <v>0</v>
      </c>
      <c r="AJ94" s="252">
        <f t="shared" si="58"/>
        <v>0</v>
      </c>
      <c r="AK94" s="252">
        <f t="shared" si="59"/>
        <v>0</v>
      </c>
      <c r="AL94" s="252">
        <f t="shared" si="60"/>
        <v>0</v>
      </c>
      <c r="AM94" s="252">
        <f t="shared" si="61"/>
        <v>0</v>
      </c>
      <c r="AN94" s="252">
        <f t="shared" si="62"/>
        <v>0</v>
      </c>
      <c r="AO94" s="252">
        <f t="shared" si="63"/>
        <v>0</v>
      </c>
      <c r="AP94" s="252">
        <f t="shared" si="64"/>
        <v>0</v>
      </c>
      <c r="AQ94" s="252">
        <f t="shared" si="64"/>
        <v>0</v>
      </c>
      <c r="AR94" s="252">
        <f t="shared" si="45"/>
        <v>0</v>
      </c>
      <c r="AS94" s="252">
        <f t="shared" si="46"/>
        <v>0</v>
      </c>
      <c r="AT94" s="252">
        <f t="shared" si="47"/>
        <v>0</v>
      </c>
      <c r="AU94" s="252">
        <f t="shared" si="48"/>
        <v>0</v>
      </c>
      <c r="AV94" s="252">
        <f t="shared" si="49"/>
        <v>0</v>
      </c>
      <c r="AW94" s="252">
        <f t="shared" si="50"/>
        <v>0</v>
      </c>
      <c r="AX94" s="252"/>
      <c r="AY94" s="252">
        <f t="shared" si="65"/>
        <v>0</v>
      </c>
      <c r="AZ94" s="252">
        <f t="shared" si="66"/>
        <v>0</v>
      </c>
      <c r="BA94" s="252"/>
      <c r="BB94" s="252">
        <f t="shared" si="67"/>
        <v>0</v>
      </c>
      <c r="BC94" s="252"/>
      <c r="BD94" s="252">
        <f t="shared" si="68"/>
        <v>0</v>
      </c>
      <c r="BE94" s="252"/>
      <c r="BF94" s="252"/>
      <c r="BG94" s="252">
        <f t="shared" si="69"/>
        <v>0</v>
      </c>
      <c r="BH94" s="252"/>
      <c r="BI94" s="252">
        <f t="shared" si="70"/>
        <v>0</v>
      </c>
      <c r="BJ94" s="252">
        <f t="shared" si="71"/>
        <v>0</v>
      </c>
      <c r="BK94" s="252">
        <f t="shared" si="51"/>
        <v>0</v>
      </c>
      <c r="BM94" s="252">
        <f t="shared" si="52"/>
        <v>0</v>
      </c>
      <c r="BO94" s="252">
        <f t="shared" si="53"/>
        <v>0</v>
      </c>
    </row>
    <row r="95" spans="2:67" ht="20.100000000000001" customHeight="1">
      <c r="B95" s="11">
        <v>87</v>
      </c>
      <c r="C95" s="52" t="str">
        <f>CONCATENATE('2'!C90,'2'!Q90,'2'!D90,'2'!Q90,'2'!E90)</f>
        <v xml:space="preserve">  </v>
      </c>
      <c r="D95" s="51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12">
        <f t="shared" si="42"/>
        <v>0</v>
      </c>
      <c r="Z95" s="12">
        <f t="shared" si="43"/>
        <v>0</v>
      </c>
      <c r="AA95" s="12">
        <f t="shared" si="44"/>
        <v>0</v>
      </c>
      <c r="AB95" s="13">
        <f>ROUNDUP(((40/AA5)*Y95),0)</f>
        <v>0</v>
      </c>
      <c r="AC95" s="14"/>
      <c r="AD95" s="262"/>
      <c r="AE95" s="263"/>
      <c r="AF95" s="252">
        <f t="shared" si="54"/>
        <v>0</v>
      </c>
      <c r="AG95" s="252">
        <f t="shared" si="55"/>
        <v>0</v>
      </c>
      <c r="AH95" s="252">
        <f t="shared" si="56"/>
        <v>0</v>
      </c>
      <c r="AI95" s="252">
        <f t="shared" si="57"/>
        <v>0</v>
      </c>
      <c r="AJ95" s="252">
        <f t="shared" si="58"/>
        <v>0</v>
      </c>
      <c r="AK95" s="252">
        <f t="shared" si="59"/>
        <v>0</v>
      </c>
      <c r="AL95" s="252">
        <f t="shared" si="60"/>
        <v>0</v>
      </c>
      <c r="AM95" s="252">
        <f t="shared" si="61"/>
        <v>0</v>
      </c>
      <c r="AN95" s="252">
        <f t="shared" si="62"/>
        <v>0</v>
      </c>
      <c r="AO95" s="252">
        <f t="shared" si="63"/>
        <v>0</v>
      </c>
      <c r="AP95" s="252">
        <f t="shared" si="64"/>
        <v>0</v>
      </c>
      <c r="AQ95" s="252">
        <f t="shared" si="64"/>
        <v>0</v>
      </c>
      <c r="AR95" s="252">
        <f t="shared" si="45"/>
        <v>0</v>
      </c>
      <c r="AS95" s="252">
        <f t="shared" si="46"/>
        <v>0</v>
      </c>
      <c r="AT95" s="252">
        <f t="shared" si="47"/>
        <v>0</v>
      </c>
      <c r="AU95" s="252">
        <f t="shared" si="48"/>
        <v>0</v>
      </c>
      <c r="AV95" s="252">
        <f t="shared" si="49"/>
        <v>0</v>
      </c>
      <c r="AW95" s="252">
        <f t="shared" si="50"/>
        <v>0</v>
      </c>
      <c r="AX95" s="252"/>
      <c r="AY95" s="252">
        <f t="shared" si="65"/>
        <v>0</v>
      </c>
      <c r="AZ95" s="252">
        <f t="shared" si="66"/>
        <v>0</v>
      </c>
      <c r="BA95" s="252"/>
      <c r="BB95" s="252">
        <f t="shared" si="67"/>
        <v>0</v>
      </c>
      <c r="BC95" s="252"/>
      <c r="BD95" s="252">
        <f t="shared" si="68"/>
        <v>0</v>
      </c>
      <c r="BE95" s="252"/>
      <c r="BF95" s="252"/>
      <c r="BG95" s="252">
        <f t="shared" si="69"/>
        <v>0</v>
      </c>
      <c r="BH95" s="252"/>
      <c r="BI95" s="252">
        <f t="shared" si="70"/>
        <v>0</v>
      </c>
      <c r="BJ95" s="252">
        <f t="shared" si="71"/>
        <v>0</v>
      </c>
      <c r="BK95" s="252">
        <f t="shared" si="51"/>
        <v>0</v>
      </c>
      <c r="BM95" s="252">
        <f t="shared" si="52"/>
        <v>0</v>
      </c>
      <c r="BO95" s="252">
        <f t="shared" si="53"/>
        <v>0</v>
      </c>
    </row>
    <row r="96" spans="2:67" ht="20.100000000000001" customHeight="1">
      <c r="B96" s="11">
        <v>88</v>
      </c>
      <c r="C96" s="52" t="str">
        <f>CONCATENATE('2'!C91,'2'!Q91,'2'!D91,'2'!Q91,'2'!E91)</f>
        <v xml:space="preserve">  </v>
      </c>
      <c r="D96" s="51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12">
        <f t="shared" si="42"/>
        <v>0</v>
      </c>
      <c r="Z96" s="12">
        <f t="shared" si="43"/>
        <v>0</v>
      </c>
      <c r="AA96" s="12">
        <f t="shared" si="44"/>
        <v>0</v>
      </c>
      <c r="AB96" s="13">
        <f>ROUNDUP(((40/AA5)*Y96),0)</f>
        <v>0</v>
      </c>
      <c r="AC96" s="14"/>
      <c r="AD96" s="262"/>
      <c r="AE96" s="263"/>
      <c r="AF96" s="252">
        <f t="shared" si="54"/>
        <v>0</v>
      </c>
      <c r="AG96" s="252">
        <f t="shared" si="55"/>
        <v>0</v>
      </c>
      <c r="AH96" s="252">
        <f t="shared" si="56"/>
        <v>0</v>
      </c>
      <c r="AI96" s="252">
        <f t="shared" si="57"/>
        <v>0</v>
      </c>
      <c r="AJ96" s="252">
        <f t="shared" si="58"/>
        <v>0</v>
      </c>
      <c r="AK96" s="252">
        <f t="shared" si="59"/>
        <v>0</v>
      </c>
      <c r="AL96" s="252">
        <f t="shared" si="60"/>
        <v>0</v>
      </c>
      <c r="AM96" s="252">
        <f t="shared" si="61"/>
        <v>0</v>
      </c>
      <c r="AN96" s="252">
        <f t="shared" si="62"/>
        <v>0</v>
      </c>
      <c r="AO96" s="252">
        <f t="shared" si="63"/>
        <v>0</v>
      </c>
      <c r="AP96" s="252">
        <f t="shared" si="64"/>
        <v>0</v>
      </c>
      <c r="AQ96" s="252">
        <f t="shared" si="64"/>
        <v>0</v>
      </c>
      <c r="AR96" s="252">
        <f t="shared" si="45"/>
        <v>0</v>
      </c>
      <c r="AS96" s="252">
        <f t="shared" si="46"/>
        <v>0</v>
      </c>
      <c r="AT96" s="252">
        <f t="shared" si="47"/>
        <v>0</v>
      </c>
      <c r="AU96" s="252">
        <f t="shared" si="48"/>
        <v>0</v>
      </c>
      <c r="AV96" s="252">
        <f t="shared" si="49"/>
        <v>0</v>
      </c>
      <c r="AW96" s="252">
        <f t="shared" si="50"/>
        <v>0</v>
      </c>
      <c r="AX96" s="252"/>
      <c r="AY96" s="252">
        <f t="shared" si="65"/>
        <v>0</v>
      </c>
      <c r="AZ96" s="252">
        <f t="shared" si="66"/>
        <v>0</v>
      </c>
      <c r="BA96" s="252"/>
      <c r="BB96" s="252">
        <f t="shared" si="67"/>
        <v>0</v>
      </c>
      <c r="BC96" s="252"/>
      <c r="BD96" s="252">
        <f t="shared" si="68"/>
        <v>0</v>
      </c>
      <c r="BE96" s="252"/>
      <c r="BF96" s="252"/>
      <c r="BG96" s="252">
        <f t="shared" si="69"/>
        <v>0</v>
      </c>
      <c r="BH96" s="252"/>
      <c r="BI96" s="252">
        <f t="shared" si="70"/>
        <v>0</v>
      </c>
      <c r="BJ96" s="252">
        <f t="shared" si="71"/>
        <v>0</v>
      </c>
      <c r="BK96" s="252">
        <f t="shared" si="51"/>
        <v>0</v>
      </c>
      <c r="BM96" s="252">
        <f t="shared" si="52"/>
        <v>0</v>
      </c>
      <c r="BO96" s="252">
        <f t="shared" si="53"/>
        <v>0</v>
      </c>
    </row>
    <row r="97" spans="2:67" ht="20.100000000000001" customHeight="1">
      <c r="B97" s="11">
        <v>89</v>
      </c>
      <c r="C97" s="52" t="str">
        <f>CONCATENATE('2'!C92,'2'!Q92,'2'!D92,'2'!Q92,'2'!E92)</f>
        <v xml:space="preserve">  </v>
      </c>
      <c r="D97" s="51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12">
        <f t="shared" si="42"/>
        <v>0</v>
      </c>
      <c r="Z97" s="12">
        <f t="shared" si="43"/>
        <v>0</v>
      </c>
      <c r="AA97" s="12">
        <f t="shared" si="44"/>
        <v>0</v>
      </c>
      <c r="AB97" s="13">
        <f>ROUNDUP(((40/AA5)*Y97),0)</f>
        <v>0</v>
      </c>
      <c r="AC97" s="14"/>
      <c r="AD97" s="262"/>
      <c r="AE97" s="263"/>
      <c r="AF97" s="252">
        <f t="shared" si="54"/>
        <v>0</v>
      </c>
      <c r="AG97" s="252">
        <f t="shared" si="55"/>
        <v>0</v>
      </c>
      <c r="AH97" s="252">
        <f t="shared" si="56"/>
        <v>0</v>
      </c>
      <c r="AI97" s="252">
        <f t="shared" si="57"/>
        <v>0</v>
      </c>
      <c r="AJ97" s="252">
        <f t="shared" si="58"/>
        <v>0</v>
      </c>
      <c r="AK97" s="252">
        <f t="shared" si="59"/>
        <v>0</v>
      </c>
      <c r="AL97" s="252">
        <f t="shared" si="60"/>
        <v>0</v>
      </c>
      <c r="AM97" s="252">
        <f t="shared" si="61"/>
        <v>0</v>
      </c>
      <c r="AN97" s="252">
        <f t="shared" si="62"/>
        <v>0</v>
      </c>
      <c r="AO97" s="252">
        <f t="shared" si="63"/>
        <v>0</v>
      </c>
      <c r="AP97" s="252">
        <f t="shared" si="64"/>
        <v>0</v>
      </c>
      <c r="AQ97" s="252">
        <f t="shared" si="64"/>
        <v>0</v>
      </c>
      <c r="AR97" s="252">
        <f t="shared" si="45"/>
        <v>0</v>
      </c>
      <c r="AS97" s="252">
        <f t="shared" si="46"/>
        <v>0</v>
      </c>
      <c r="AT97" s="252">
        <f t="shared" si="47"/>
        <v>0</v>
      </c>
      <c r="AU97" s="252">
        <f t="shared" si="48"/>
        <v>0</v>
      </c>
      <c r="AV97" s="252">
        <f t="shared" si="49"/>
        <v>0</v>
      </c>
      <c r="AW97" s="252">
        <f t="shared" si="50"/>
        <v>0</v>
      </c>
      <c r="AX97" s="252"/>
      <c r="AY97" s="252">
        <f t="shared" si="65"/>
        <v>0</v>
      </c>
      <c r="AZ97" s="252">
        <f t="shared" si="66"/>
        <v>0</v>
      </c>
      <c r="BA97" s="252"/>
      <c r="BB97" s="252">
        <f t="shared" si="67"/>
        <v>0</v>
      </c>
      <c r="BC97" s="252"/>
      <c r="BD97" s="252">
        <f t="shared" si="68"/>
        <v>0</v>
      </c>
      <c r="BE97" s="252"/>
      <c r="BF97" s="252"/>
      <c r="BG97" s="252">
        <f t="shared" si="69"/>
        <v>0</v>
      </c>
      <c r="BH97" s="252"/>
      <c r="BI97" s="252">
        <f t="shared" si="70"/>
        <v>0</v>
      </c>
      <c r="BJ97" s="252">
        <f t="shared" si="71"/>
        <v>0</v>
      </c>
      <c r="BK97" s="252">
        <f t="shared" si="51"/>
        <v>0</v>
      </c>
      <c r="BM97" s="252">
        <f t="shared" si="52"/>
        <v>0</v>
      </c>
      <c r="BO97" s="252">
        <f t="shared" si="53"/>
        <v>0</v>
      </c>
    </row>
    <row r="98" spans="2:67" ht="20.100000000000001" customHeight="1">
      <c r="B98" s="11">
        <v>90</v>
      </c>
      <c r="C98" s="52" t="str">
        <f>CONCATENATE('2'!C93,'2'!Q93,'2'!D93,'2'!Q93,'2'!E93)</f>
        <v xml:space="preserve">  </v>
      </c>
      <c r="D98" s="51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12">
        <f t="shared" si="42"/>
        <v>0</v>
      </c>
      <c r="Z98" s="12">
        <f t="shared" si="43"/>
        <v>0</v>
      </c>
      <c r="AA98" s="12">
        <f t="shared" si="44"/>
        <v>0</v>
      </c>
      <c r="AB98" s="13">
        <f>ROUNDUP(((40/AA5)*Y98),0)</f>
        <v>0</v>
      </c>
      <c r="AC98" s="14"/>
      <c r="AD98" s="262"/>
      <c r="AE98" s="263"/>
      <c r="AF98" s="252">
        <f t="shared" si="54"/>
        <v>0</v>
      </c>
      <c r="AG98" s="252">
        <f t="shared" si="55"/>
        <v>0</v>
      </c>
      <c r="AH98" s="252">
        <f t="shared" si="56"/>
        <v>0</v>
      </c>
      <c r="AI98" s="252">
        <f t="shared" si="57"/>
        <v>0</v>
      </c>
      <c r="AJ98" s="252">
        <f t="shared" si="58"/>
        <v>0</v>
      </c>
      <c r="AK98" s="252">
        <f t="shared" si="59"/>
        <v>0</v>
      </c>
      <c r="AL98" s="252">
        <f t="shared" si="60"/>
        <v>0</v>
      </c>
      <c r="AM98" s="252">
        <f t="shared" si="61"/>
        <v>0</v>
      </c>
      <c r="AN98" s="252">
        <f t="shared" si="62"/>
        <v>0</v>
      </c>
      <c r="AO98" s="252">
        <f t="shared" si="63"/>
        <v>0</v>
      </c>
      <c r="AP98" s="252">
        <f t="shared" si="64"/>
        <v>0</v>
      </c>
      <c r="AQ98" s="252">
        <f t="shared" si="64"/>
        <v>0</v>
      </c>
      <c r="AR98" s="252">
        <f t="shared" si="45"/>
        <v>0</v>
      </c>
      <c r="AS98" s="252">
        <f t="shared" si="46"/>
        <v>0</v>
      </c>
      <c r="AT98" s="252">
        <f t="shared" si="47"/>
        <v>0</v>
      </c>
      <c r="AU98" s="252">
        <f t="shared" si="48"/>
        <v>0</v>
      </c>
      <c r="AV98" s="252">
        <f t="shared" si="49"/>
        <v>0</v>
      </c>
      <c r="AW98" s="252">
        <f t="shared" si="50"/>
        <v>0</v>
      </c>
      <c r="AX98" s="252"/>
      <c r="AY98" s="252">
        <f t="shared" si="65"/>
        <v>0</v>
      </c>
      <c r="AZ98" s="252">
        <f t="shared" si="66"/>
        <v>0</v>
      </c>
      <c r="BA98" s="252"/>
      <c r="BB98" s="252">
        <f t="shared" si="67"/>
        <v>0</v>
      </c>
      <c r="BC98" s="252"/>
      <c r="BD98" s="252">
        <f t="shared" si="68"/>
        <v>0</v>
      </c>
      <c r="BE98" s="252"/>
      <c r="BF98" s="252"/>
      <c r="BG98" s="252">
        <f t="shared" si="69"/>
        <v>0</v>
      </c>
      <c r="BH98" s="252"/>
      <c r="BI98" s="252">
        <f t="shared" si="70"/>
        <v>0</v>
      </c>
      <c r="BJ98" s="252">
        <f t="shared" si="71"/>
        <v>0</v>
      </c>
      <c r="BK98" s="252">
        <f t="shared" si="51"/>
        <v>0</v>
      </c>
      <c r="BM98" s="252">
        <f t="shared" si="52"/>
        <v>0</v>
      </c>
      <c r="BO98" s="252">
        <f t="shared" si="53"/>
        <v>0</v>
      </c>
    </row>
    <row r="99" spans="2:67" ht="20.100000000000001" customHeight="1">
      <c r="B99" s="11">
        <v>91</v>
      </c>
      <c r="C99" s="52" t="str">
        <f>CONCATENATE('2'!C94,'2'!Q94,'2'!D94,'2'!Q94,'2'!E94)</f>
        <v xml:space="preserve">  </v>
      </c>
      <c r="D99" s="51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12">
        <f t="shared" si="42"/>
        <v>0</v>
      </c>
      <c r="Z99" s="12">
        <f t="shared" si="43"/>
        <v>0</v>
      </c>
      <c r="AA99" s="12">
        <f t="shared" si="44"/>
        <v>0</v>
      </c>
      <c r="AB99" s="13">
        <f>ROUNDUP(((40/AA5)*Y99),0)</f>
        <v>0</v>
      </c>
      <c r="AC99" s="14"/>
      <c r="AD99" s="262"/>
      <c r="AE99" s="263"/>
      <c r="AF99" s="252">
        <f t="shared" si="54"/>
        <v>0</v>
      </c>
      <c r="AG99" s="252">
        <f t="shared" si="55"/>
        <v>0</v>
      </c>
      <c r="AH99" s="252">
        <f t="shared" si="56"/>
        <v>0</v>
      </c>
      <c r="AI99" s="252">
        <f t="shared" si="57"/>
        <v>0</v>
      </c>
      <c r="AJ99" s="252">
        <f t="shared" si="58"/>
        <v>0</v>
      </c>
      <c r="AK99" s="252">
        <f t="shared" si="59"/>
        <v>0</v>
      </c>
      <c r="AL99" s="252">
        <f t="shared" si="60"/>
        <v>0</v>
      </c>
      <c r="AM99" s="252">
        <f t="shared" si="61"/>
        <v>0</v>
      </c>
      <c r="AN99" s="252">
        <f t="shared" si="62"/>
        <v>0</v>
      </c>
      <c r="AO99" s="252">
        <f t="shared" si="63"/>
        <v>0</v>
      </c>
      <c r="AP99" s="252">
        <f t="shared" si="64"/>
        <v>0</v>
      </c>
      <c r="AQ99" s="252">
        <f t="shared" si="64"/>
        <v>0</v>
      </c>
      <c r="AR99" s="252">
        <f t="shared" ref="AR99:AR107" si="72">BQ99*2</f>
        <v>0</v>
      </c>
      <c r="AS99" s="252">
        <f t="shared" ref="AS99:AS107" si="73">BQ99*1</f>
        <v>0</v>
      </c>
      <c r="AT99" s="252">
        <f t="shared" ref="AT99:AT107" si="74">BS99*2</f>
        <v>0</v>
      </c>
      <c r="AU99" s="252">
        <f t="shared" ref="AU99:AU107" si="75">BS99*1</f>
        <v>0</v>
      </c>
      <c r="AV99" s="252">
        <f t="shared" ref="AV99:AV107" si="76">BU99*2</f>
        <v>0</v>
      </c>
      <c r="AW99" s="252">
        <f t="shared" ref="AW99:AW107" si="77">BU99*1</f>
        <v>0</v>
      </c>
      <c r="AX99" s="252"/>
      <c r="AY99" s="252">
        <f t="shared" si="65"/>
        <v>0</v>
      </c>
      <c r="AZ99" s="252">
        <f t="shared" si="66"/>
        <v>0</v>
      </c>
      <c r="BA99" s="252"/>
      <c r="BB99" s="252">
        <f t="shared" si="67"/>
        <v>0</v>
      </c>
      <c r="BC99" s="252"/>
      <c r="BD99" s="252">
        <f t="shared" si="68"/>
        <v>0</v>
      </c>
      <c r="BE99" s="252"/>
      <c r="BF99" s="252"/>
      <c r="BG99" s="252">
        <f t="shared" si="69"/>
        <v>0</v>
      </c>
      <c r="BH99" s="252"/>
      <c r="BI99" s="252">
        <f t="shared" si="70"/>
        <v>0</v>
      </c>
      <c r="BJ99" s="252">
        <f t="shared" si="71"/>
        <v>0</v>
      </c>
      <c r="BK99" s="252">
        <f t="shared" si="51"/>
        <v>0</v>
      </c>
      <c r="BM99" s="252">
        <f t="shared" si="52"/>
        <v>0</v>
      </c>
      <c r="BO99" s="252">
        <f t="shared" si="53"/>
        <v>0</v>
      </c>
    </row>
    <row r="100" spans="2:67" ht="20.100000000000001" customHeight="1">
      <c r="B100" s="11">
        <v>92</v>
      </c>
      <c r="C100" s="52" t="str">
        <f>CONCATENATE('2'!C95,'2'!Q95,'2'!D95,'2'!Q95,'2'!E95)</f>
        <v xml:space="preserve">  </v>
      </c>
      <c r="D100" s="51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12">
        <f t="shared" si="42"/>
        <v>0</v>
      </c>
      <c r="Z100" s="12">
        <f t="shared" si="43"/>
        <v>0</v>
      </c>
      <c r="AA100" s="12">
        <f t="shared" si="44"/>
        <v>0</v>
      </c>
      <c r="AB100" s="13">
        <f>ROUNDUP(((40/AA5)*Y100),0)</f>
        <v>0</v>
      </c>
      <c r="AC100" s="14"/>
      <c r="AD100" s="262"/>
      <c r="AE100" s="263"/>
      <c r="AF100" s="252">
        <f t="shared" si="54"/>
        <v>0</v>
      </c>
      <c r="AG100" s="252">
        <f t="shared" si="55"/>
        <v>0</v>
      </c>
      <c r="AH100" s="252">
        <f t="shared" si="56"/>
        <v>0</v>
      </c>
      <c r="AI100" s="252">
        <f t="shared" si="57"/>
        <v>0</v>
      </c>
      <c r="AJ100" s="252">
        <f t="shared" si="58"/>
        <v>0</v>
      </c>
      <c r="AK100" s="252">
        <f t="shared" si="59"/>
        <v>0</v>
      </c>
      <c r="AL100" s="252">
        <f t="shared" si="60"/>
        <v>0</v>
      </c>
      <c r="AM100" s="252">
        <f t="shared" si="61"/>
        <v>0</v>
      </c>
      <c r="AN100" s="252">
        <f t="shared" si="62"/>
        <v>0</v>
      </c>
      <c r="AO100" s="252">
        <f t="shared" si="63"/>
        <v>0</v>
      </c>
      <c r="AP100" s="252">
        <f t="shared" si="64"/>
        <v>0</v>
      </c>
      <c r="AQ100" s="252">
        <f t="shared" si="64"/>
        <v>0</v>
      </c>
      <c r="AR100" s="252">
        <f t="shared" si="72"/>
        <v>0</v>
      </c>
      <c r="AS100" s="252">
        <f t="shared" si="73"/>
        <v>0</v>
      </c>
      <c r="AT100" s="252">
        <f t="shared" si="74"/>
        <v>0</v>
      </c>
      <c r="AU100" s="252">
        <f t="shared" si="75"/>
        <v>0</v>
      </c>
      <c r="AV100" s="252">
        <f t="shared" si="76"/>
        <v>0</v>
      </c>
      <c r="AW100" s="252">
        <f t="shared" si="77"/>
        <v>0</v>
      </c>
      <c r="AX100" s="252"/>
      <c r="AY100" s="252">
        <f t="shared" si="65"/>
        <v>0</v>
      </c>
      <c r="AZ100" s="252">
        <f t="shared" si="66"/>
        <v>0</v>
      </c>
      <c r="BA100" s="252"/>
      <c r="BB100" s="252">
        <f t="shared" si="67"/>
        <v>0</v>
      </c>
      <c r="BC100" s="252"/>
      <c r="BD100" s="252">
        <f t="shared" si="68"/>
        <v>0</v>
      </c>
      <c r="BE100" s="252"/>
      <c r="BF100" s="252"/>
      <c r="BG100" s="252">
        <f t="shared" si="69"/>
        <v>0</v>
      </c>
      <c r="BH100" s="252"/>
      <c r="BI100" s="252">
        <f t="shared" si="70"/>
        <v>0</v>
      </c>
      <c r="BJ100" s="252">
        <f t="shared" si="71"/>
        <v>0</v>
      </c>
      <c r="BK100" s="252">
        <f t="shared" si="51"/>
        <v>0</v>
      </c>
      <c r="BM100" s="252">
        <f t="shared" si="52"/>
        <v>0</v>
      </c>
      <c r="BO100" s="252">
        <f t="shared" si="53"/>
        <v>0</v>
      </c>
    </row>
    <row r="101" spans="2:67" ht="20.100000000000001" customHeight="1">
      <c r="B101" s="11">
        <v>93</v>
      </c>
      <c r="C101" s="52" t="str">
        <f>CONCATENATE('2'!C96,'2'!Q96,'2'!D96,'2'!Q96,'2'!E96)</f>
        <v xml:space="preserve">  </v>
      </c>
      <c r="D101" s="51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12">
        <f t="shared" si="42"/>
        <v>0</v>
      </c>
      <c r="Z101" s="12">
        <f t="shared" si="43"/>
        <v>0</v>
      </c>
      <c r="AA101" s="12">
        <f t="shared" si="44"/>
        <v>0</v>
      </c>
      <c r="AB101" s="13">
        <f>ROUNDUP(((40/AA5)*Y101),0)</f>
        <v>0</v>
      </c>
      <c r="AC101" s="14"/>
      <c r="AD101" s="262"/>
      <c r="AE101" s="263"/>
      <c r="AF101" s="252">
        <f t="shared" si="54"/>
        <v>0</v>
      </c>
      <c r="AG101" s="252">
        <f t="shared" si="55"/>
        <v>0</v>
      </c>
      <c r="AH101" s="252">
        <f t="shared" si="56"/>
        <v>0</v>
      </c>
      <c r="AI101" s="252">
        <f t="shared" si="57"/>
        <v>0</v>
      </c>
      <c r="AJ101" s="252">
        <f t="shared" si="58"/>
        <v>0</v>
      </c>
      <c r="AK101" s="252">
        <f t="shared" si="59"/>
        <v>0</v>
      </c>
      <c r="AL101" s="252">
        <f t="shared" si="60"/>
        <v>0</v>
      </c>
      <c r="AM101" s="252">
        <f t="shared" si="61"/>
        <v>0</v>
      </c>
      <c r="AN101" s="252">
        <f t="shared" si="62"/>
        <v>0</v>
      </c>
      <c r="AO101" s="252">
        <f t="shared" si="63"/>
        <v>0</v>
      </c>
      <c r="AP101" s="252">
        <f t="shared" si="64"/>
        <v>0</v>
      </c>
      <c r="AQ101" s="252">
        <f t="shared" si="64"/>
        <v>0</v>
      </c>
      <c r="AR101" s="252">
        <f t="shared" si="72"/>
        <v>0</v>
      </c>
      <c r="AS101" s="252">
        <f t="shared" si="73"/>
        <v>0</v>
      </c>
      <c r="AT101" s="252">
        <f t="shared" si="74"/>
        <v>0</v>
      </c>
      <c r="AU101" s="252">
        <f t="shared" si="75"/>
        <v>0</v>
      </c>
      <c r="AV101" s="252">
        <f t="shared" si="76"/>
        <v>0</v>
      </c>
      <c r="AW101" s="252">
        <f t="shared" si="77"/>
        <v>0</v>
      </c>
      <c r="AX101" s="252"/>
      <c r="AY101" s="252">
        <f t="shared" si="65"/>
        <v>0</v>
      </c>
      <c r="AZ101" s="252">
        <f t="shared" si="66"/>
        <v>0</v>
      </c>
      <c r="BA101" s="252"/>
      <c r="BB101" s="252">
        <f t="shared" si="67"/>
        <v>0</v>
      </c>
      <c r="BC101" s="252"/>
      <c r="BD101" s="252">
        <f t="shared" si="68"/>
        <v>0</v>
      </c>
      <c r="BE101" s="252"/>
      <c r="BF101" s="252"/>
      <c r="BG101" s="252">
        <f t="shared" si="69"/>
        <v>0</v>
      </c>
      <c r="BH101" s="252"/>
      <c r="BI101" s="252">
        <f t="shared" si="70"/>
        <v>0</v>
      </c>
      <c r="BJ101" s="252">
        <f t="shared" si="71"/>
        <v>0</v>
      </c>
      <c r="BK101" s="252">
        <f t="shared" si="51"/>
        <v>0</v>
      </c>
      <c r="BM101" s="252">
        <f t="shared" si="52"/>
        <v>0</v>
      </c>
      <c r="BO101" s="252">
        <f t="shared" si="53"/>
        <v>0</v>
      </c>
    </row>
    <row r="102" spans="2:67" ht="20.100000000000001" customHeight="1">
      <c r="B102" s="11">
        <v>94</v>
      </c>
      <c r="C102" s="52" t="str">
        <f>CONCATENATE('2'!C97,'2'!Q97,'2'!D97,'2'!Q97,'2'!E97)</f>
        <v xml:space="preserve">  </v>
      </c>
      <c r="D102" s="51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12">
        <f t="shared" si="42"/>
        <v>0</v>
      </c>
      <c r="Z102" s="12">
        <f t="shared" si="43"/>
        <v>0</v>
      </c>
      <c r="AA102" s="12">
        <f t="shared" si="44"/>
        <v>0</v>
      </c>
      <c r="AB102" s="13">
        <f>ROUNDUP(((40/AA5)*Y102),0)</f>
        <v>0</v>
      </c>
      <c r="AC102" s="14"/>
      <c r="AD102" s="262"/>
      <c r="AE102" s="263"/>
      <c r="AF102" s="252">
        <f t="shared" si="54"/>
        <v>0</v>
      </c>
      <c r="AG102" s="252">
        <f t="shared" si="55"/>
        <v>0</v>
      </c>
      <c r="AH102" s="252">
        <f t="shared" si="56"/>
        <v>0</v>
      </c>
      <c r="AI102" s="252">
        <f t="shared" si="57"/>
        <v>0</v>
      </c>
      <c r="AJ102" s="252">
        <f t="shared" si="58"/>
        <v>0</v>
      </c>
      <c r="AK102" s="252">
        <f t="shared" si="59"/>
        <v>0</v>
      </c>
      <c r="AL102" s="252">
        <f t="shared" si="60"/>
        <v>0</v>
      </c>
      <c r="AM102" s="252">
        <f t="shared" si="61"/>
        <v>0</v>
      </c>
      <c r="AN102" s="252">
        <f t="shared" si="62"/>
        <v>0</v>
      </c>
      <c r="AO102" s="252">
        <f t="shared" si="63"/>
        <v>0</v>
      </c>
      <c r="AP102" s="252">
        <f t="shared" si="64"/>
        <v>0</v>
      </c>
      <c r="AQ102" s="252">
        <f t="shared" si="64"/>
        <v>0</v>
      </c>
      <c r="AR102" s="252">
        <f t="shared" si="72"/>
        <v>0</v>
      </c>
      <c r="AS102" s="252">
        <f t="shared" si="73"/>
        <v>0</v>
      </c>
      <c r="AT102" s="252">
        <f t="shared" si="74"/>
        <v>0</v>
      </c>
      <c r="AU102" s="252">
        <f t="shared" si="75"/>
        <v>0</v>
      </c>
      <c r="AV102" s="252">
        <f t="shared" si="76"/>
        <v>0</v>
      </c>
      <c r="AW102" s="252">
        <f t="shared" si="77"/>
        <v>0</v>
      </c>
      <c r="AX102" s="252"/>
      <c r="AY102" s="252">
        <f t="shared" si="65"/>
        <v>0</v>
      </c>
      <c r="AZ102" s="252">
        <f t="shared" si="66"/>
        <v>0</v>
      </c>
      <c r="BA102" s="252"/>
      <c r="BB102" s="252">
        <f t="shared" si="67"/>
        <v>0</v>
      </c>
      <c r="BC102" s="252"/>
      <c r="BD102" s="252">
        <f t="shared" si="68"/>
        <v>0</v>
      </c>
      <c r="BE102" s="252"/>
      <c r="BF102" s="252"/>
      <c r="BG102" s="252">
        <f t="shared" si="69"/>
        <v>0</v>
      </c>
      <c r="BH102" s="252"/>
      <c r="BI102" s="252">
        <f t="shared" si="70"/>
        <v>0</v>
      </c>
      <c r="BJ102" s="252">
        <f t="shared" si="71"/>
        <v>0</v>
      </c>
      <c r="BK102" s="252">
        <f t="shared" si="51"/>
        <v>0</v>
      </c>
      <c r="BM102" s="252">
        <f t="shared" si="52"/>
        <v>0</v>
      </c>
      <c r="BO102" s="252">
        <f t="shared" si="53"/>
        <v>0</v>
      </c>
    </row>
    <row r="103" spans="2:67" ht="20.100000000000001" customHeight="1">
      <c r="B103" s="11">
        <v>95</v>
      </c>
      <c r="C103" s="52" t="str">
        <f>CONCATENATE('2'!C98,'2'!Q98,'2'!D98,'2'!Q98,'2'!E98)</f>
        <v xml:space="preserve">  </v>
      </c>
      <c r="D103" s="51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12">
        <f t="shared" si="42"/>
        <v>0</v>
      </c>
      <c r="Z103" s="12">
        <f t="shared" si="43"/>
        <v>0</v>
      </c>
      <c r="AA103" s="12">
        <f t="shared" si="44"/>
        <v>0</v>
      </c>
      <c r="AB103" s="13">
        <f>ROUNDUP(((40/AA5)*Y103),0)</f>
        <v>0</v>
      </c>
      <c r="AC103" s="14"/>
      <c r="AD103" s="262"/>
      <c r="AE103" s="263"/>
      <c r="AF103" s="252">
        <f t="shared" si="54"/>
        <v>0</v>
      </c>
      <c r="AG103" s="252">
        <f t="shared" si="55"/>
        <v>0</v>
      </c>
      <c r="AH103" s="252">
        <f t="shared" si="56"/>
        <v>0</v>
      </c>
      <c r="AI103" s="252">
        <f t="shared" si="57"/>
        <v>0</v>
      </c>
      <c r="AJ103" s="252">
        <f t="shared" si="58"/>
        <v>0</v>
      </c>
      <c r="AK103" s="252">
        <f t="shared" si="59"/>
        <v>0</v>
      </c>
      <c r="AL103" s="252">
        <f t="shared" si="60"/>
        <v>0</v>
      </c>
      <c r="AM103" s="252">
        <f t="shared" si="61"/>
        <v>0</v>
      </c>
      <c r="AN103" s="252">
        <f t="shared" si="62"/>
        <v>0</v>
      </c>
      <c r="AO103" s="252">
        <f t="shared" si="63"/>
        <v>0</v>
      </c>
      <c r="AP103" s="252">
        <f t="shared" si="64"/>
        <v>0</v>
      </c>
      <c r="AQ103" s="252">
        <f t="shared" si="64"/>
        <v>0</v>
      </c>
      <c r="AR103" s="252">
        <f t="shared" si="72"/>
        <v>0</v>
      </c>
      <c r="AS103" s="252">
        <f t="shared" si="73"/>
        <v>0</v>
      </c>
      <c r="AT103" s="252">
        <f t="shared" si="74"/>
        <v>0</v>
      </c>
      <c r="AU103" s="252">
        <f t="shared" si="75"/>
        <v>0</v>
      </c>
      <c r="AV103" s="252">
        <f t="shared" si="76"/>
        <v>0</v>
      </c>
      <c r="AW103" s="252">
        <f t="shared" si="77"/>
        <v>0</v>
      </c>
      <c r="AX103" s="252"/>
      <c r="AY103" s="252">
        <f t="shared" si="65"/>
        <v>0</v>
      </c>
      <c r="AZ103" s="252">
        <f t="shared" si="66"/>
        <v>0</v>
      </c>
      <c r="BA103" s="252"/>
      <c r="BB103" s="252">
        <f t="shared" si="67"/>
        <v>0</v>
      </c>
      <c r="BC103" s="252"/>
      <c r="BD103" s="252">
        <f t="shared" si="68"/>
        <v>0</v>
      </c>
      <c r="BE103" s="252"/>
      <c r="BF103" s="252"/>
      <c r="BG103" s="252">
        <f t="shared" si="69"/>
        <v>0</v>
      </c>
      <c r="BH103" s="252"/>
      <c r="BI103" s="252">
        <f t="shared" si="70"/>
        <v>0</v>
      </c>
      <c r="BJ103" s="252">
        <f t="shared" si="71"/>
        <v>0</v>
      </c>
      <c r="BK103" s="252">
        <f t="shared" si="51"/>
        <v>0</v>
      </c>
      <c r="BM103" s="252">
        <f t="shared" si="52"/>
        <v>0</v>
      </c>
      <c r="BO103" s="252">
        <f t="shared" si="53"/>
        <v>0</v>
      </c>
    </row>
    <row r="104" spans="2:67" ht="20.100000000000001" customHeight="1">
      <c r="B104" s="11">
        <v>96</v>
      </c>
      <c r="C104" s="52" t="str">
        <f>CONCATENATE('2'!C99,'2'!Q99,'2'!D99,'2'!Q99,'2'!E99)</f>
        <v xml:space="preserve">  </v>
      </c>
      <c r="D104" s="51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12">
        <f t="shared" si="42"/>
        <v>0</v>
      </c>
      <c r="Z104" s="12">
        <f t="shared" si="43"/>
        <v>0</v>
      </c>
      <c r="AA104" s="12">
        <f t="shared" si="44"/>
        <v>0</v>
      </c>
      <c r="AB104" s="13">
        <f>ROUNDUP(((40/AA5)*Y104),0)</f>
        <v>0</v>
      </c>
      <c r="AC104" s="14"/>
      <c r="AD104" s="262"/>
      <c r="AE104" s="263"/>
      <c r="AF104" s="252">
        <f t="shared" si="54"/>
        <v>0</v>
      </c>
      <c r="AG104" s="252">
        <f t="shared" si="55"/>
        <v>0</v>
      </c>
      <c r="AH104" s="252">
        <f t="shared" si="56"/>
        <v>0</v>
      </c>
      <c r="AI104" s="252">
        <f t="shared" si="57"/>
        <v>0</v>
      </c>
      <c r="AJ104" s="252">
        <f t="shared" si="58"/>
        <v>0</v>
      </c>
      <c r="AK104" s="252">
        <f t="shared" si="59"/>
        <v>0</v>
      </c>
      <c r="AL104" s="252">
        <f t="shared" si="60"/>
        <v>0</v>
      </c>
      <c r="AM104" s="252">
        <f t="shared" si="61"/>
        <v>0</v>
      </c>
      <c r="AN104" s="252">
        <f t="shared" si="62"/>
        <v>0</v>
      </c>
      <c r="AO104" s="252">
        <f t="shared" si="63"/>
        <v>0</v>
      </c>
      <c r="AP104" s="252">
        <f t="shared" si="64"/>
        <v>0</v>
      </c>
      <c r="AQ104" s="252">
        <f t="shared" si="64"/>
        <v>0</v>
      </c>
      <c r="AR104" s="252">
        <f t="shared" si="72"/>
        <v>0</v>
      </c>
      <c r="AS104" s="252">
        <f t="shared" si="73"/>
        <v>0</v>
      </c>
      <c r="AT104" s="252">
        <f t="shared" si="74"/>
        <v>0</v>
      </c>
      <c r="AU104" s="252">
        <f t="shared" si="75"/>
        <v>0</v>
      </c>
      <c r="AV104" s="252">
        <f t="shared" si="76"/>
        <v>0</v>
      </c>
      <c r="AW104" s="252">
        <f t="shared" si="77"/>
        <v>0</v>
      </c>
      <c r="AX104" s="252"/>
      <c r="AY104" s="252">
        <f t="shared" si="65"/>
        <v>0</v>
      </c>
      <c r="AZ104" s="252">
        <f t="shared" si="66"/>
        <v>0</v>
      </c>
      <c r="BA104" s="252"/>
      <c r="BB104" s="252">
        <f t="shared" si="67"/>
        <v>0</v>
      </c>
      <c r="BC104" s="252"/>
      <c r="BD104" s="252">
        <f t="shared" si="68"/>
        <v>0</v>
      </c>
      <c r="BE104" s="252"/>
      <c r="BF104" s="252"/>
      <c r="BG104" s="252">
        <f t="shared" si="69"/>
        <v>0</v>
      </c>
      <c r="BH104" s="252"/>
      <c r="BI104" s="252">
        <f t="shared" si="70"/>
        <v>0</v>
      </c>
      <c r="BJ104" s="252">
        <f t="shared" si="71"/>
        <v>0</v>
      </c>
      <c r="BK104" s="252">
        <f t="shared" si="51"/>
        <v>0</v>
      </c>
      <c r="BM104" s="252">
        <f t="shared" si="52"/>
        <v>0</v>
      </c>
      <c r="BO104" s="252">
        <f t="shared" si="53"/>
        <v>0</v>
      </c>
    </row>
    <row r="105" spans="2:67" ht="20.100000000000001" customHeight="1">
      <c r="B105" s="11">
        <v>97</v>
      </c>
      <c r="C105" s="52" t="str">
        <f>CONCATENATE('2'!C100,'2'!Q100,'2'!D100,'2'!Q100,'2'!E100)</f>
        <v xml:space="preserve">  </v>
      </c>
      <c r="D105" s="51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12">
        <f t="shared" si="42"/>
        <v>0</v>
      </c>
      <c r="Z105" s="12">
        <f t="shared" si="43"/>
        <v>0</v>
      </c>
      <c r="AA105" s="12">
        <f t="shared" si="44"/>
        <v>0</v>
      </c>
      <c r="AB105" s="13">
        <f>ROUNDUP(((40/AA5)*Y105),0)</f>
        <v>0</v>
      </c>
      <c r="AC105" s="14"/>
      <c r="AD105" s="262"/>
      <c r="AE105" s="263"/>
      <c r="AF105" s="252">
        <f t="shared" si="54"/>
        <v>0</v>
      </c>
      <c r="AG105" s="252">
        <f t="shared" si="55"/>
        <v>0</v>
      </c>
      <c r="AH105" s="252">
        <f t="shared" si="56"/>
        <v>0</v>
      </c>
      <c r="AI105" s="252">
        <f t="shared" si="57"/>
        <v>0</v>
      </c>
      <c r="AJ105" s="252">
        <f t="shared" si="58"/>
        <v>0</v>
      </c>
      <c r="AK105" s="252">
        <f t="shared" si="59"/>
        <v>0</v>
      </c>
      <c r="AL105" s="252">
        <f t="shared" si="60"/>
        <v>0</v>
      </c>
      <c r="AM105" s="252">
        <f t="shared" si="61"/>
        <v>0</v>
      </c>
      <c r="AN105" s="252">
        <f t="shared" si="62"/>
        <v>0</v>
      </c>
      <c r="AO105" s="252">
        <f t="shared" si="63"/>
        <v>0</v>
      </c>
      <c r="AP105" s="252">
        <f t="shared" si="64"/>
        <v>0</v>
      </c>
      <c r="AQ105" s="252">
        <f t="shared" si="64"/>
        <v>0</v>
      </c>
      <c r="AR105" s="252">
        <f t="shared" si="72"/>
        <v>0</v>
      </c>
      <c r="AS105" s="252">
        <f t="shared" si="73"/>
        <v>0</v>
      </c>
      <c r="AT105" s="252">
        <f t="shared" si="74"/>
        <v>0</v>
      </c>
      <c r="AU105" s="252">
        <f t="shared" si="75"/>
        <v>0</v>
      </c>
      <c r="AV105" s="252">
        <f t="shared" si="76"/>
        <v>0</v>
      </c>
      <c r="AW105" s="252">
        <f t="shared" si="77"/>
        <v>0</v>
      </c>
      <c r="AX105" s="252"/>
      <c r="AY105" s="252">
        <f t="shared" si="65"/>
        <v>0</v>
      </c>
      <c r="AZ105" s="252">
        <f t="shared" si="66"/>
        <v>0</v>
      </c>
      <c r="BA105" s="252"/>
      <c r="BB105" s="252">
        <f t="shared" si="67"/>
        <v>0</v>
      </c>
      <c r="BC105" s="252"/>
      <c r="BD105" s="252">
        <f t="shared" si="68"/>
        <v>0</v>
      </c>
      <c r="BE105" s="252"/>
      <c r="BF105" s="252"/>
      <c r="BG105" s="252">
        <f t="shared" si="69"/>
        <v>0</v>
      </c>
      <c r="BH105" s="252"/>
      <c r="BI105" s="252">
        <f t="shared" si="70"/>
        <v>0</v>
      </c>
      <c r="BJ105" s="252">
        <f t="shared" si="71"/>
        <v>0</v>
      </c>
      <c r="BK105" s="252">
        <f t="shared" si="51"/>
        <v>0</v>
      </c>
      <c r="BM105" s="252">
        <f t="shared" si="52"/>
        <v>0</v>
      </c>
      <c r="BO105" s="252">
        <f t="shared" si="53"/>
        <v>0</v>
      </c>
    </row>
    <row r="106" spans="2:67" ht="20.100000000000001" customHeight="1">
      <c r="B106" s="11">
        <v>98</v>
      </c>
      <c r="C106" s="52" t="str">
        <f>CONCATENATE('2'!C101,'2'!Q101,'2'!D101,'2'!Q101,'2'!E101)</f>
        <v xml:space="preserve">  </v>
      </c>
      <c r="D106" s="51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12">
        <f t="shared" si="42"/>
        <v>0</v>
      </c>
      <c r="Z106" s="12">
        <f t="shared" si="43"/>
        <v>0</v>
      </c>
      <c r="AA106" s="12">
        <f t="shared" si="44"/>
        <v>0</v>
      </c>
      <c r="AB106" s="13">
        <f>ROUNDUP(((40/AA5)*Y106),0)</f>
        <v>0</v>
      </c>
      <c r="AC106" s="14"/>
      <c r="AD106" s="262"/>
      <c r="AE106" s="263"/>
      <c r="AF106" s="252">
        <f t="shared" si="54"/>
        <v>0</v>
      </c>
      <c r="AG106" s="252">
        <f t="shared" si="55"/>
        <v>0</v>
      </c>
      <c r="AH106" s="252">
        <f t="shared" si="56"/>
        <v>0</v>
      </c>
      <c r="AI106" s="252">
        <f t="shared" si="57"/>
        <v>0</v>
      </c>
      <c r="AJ106" s="252">
        <f t="shared" si="58"/>
        <v>0</v>
      </c>
      <c r="AK106" s="252">
        <f t="shared" si="59"/>
        <v>0</v>
      </c>
      <c r="AL106" s="252">
        <f t="shared" si="60"/>
        <v>0</v>
      </c>
      <c r="AM106" s="252">
        <f t="shared" si="61"/>
        <v>0</v>
      </c>
      <c r="AN106" s="252">
        <f t="shared" si="62"/>
        <v>0</v>
      </c>
      <c r="AO106" s="252">
        <f t="shared" si="63"/>
        <v>0</v>
      </c>
      <c r="AP106" s="252">
        <f t="shared" si="64"/>
        <v>0</v>
      </c>
      <c r="AQ106" s="252">
        <f t="shared" si="64"/>
        <v>0</v>
      </c>
      <c r="AR106" s="252">
        <f t="shared" si="72"/>
        <v>0</v>
      </c>
      <c r="AS106" s="252">
        <f t="shared" si="73"/>
        <v>0</v>
      </c>
      <c r="AT106" s="252">
        <f t="shared" si="74"/>
        <v>0</v>
      </c>
      <c r="AU106" s="252">
        <f t="shared" si="75"/>
        <v>0</v>
      </c>
      <c r="AV106" s="252">
        <f t="shared" si="76"/>
        <v>0</v>
      </c>
      <c r="AW106" s="252">
        <f t="shared" si="77"/>
        <v>0</v>
      </c>
      <c r="AX106" s="252"/>
      <c r="AY106" s="252">
        <f t="shared" si="65"/>
        <v>0</v>
      </c>
      <c r="AZ106" s="252">
        <f t="shared" si="66"/>
        <v>0</v>
      </c>
      <c r="BA106" s="252"/>
      <c r="BB106" s="252">
        <f t="shared" si="67"/>
        <v>0</v>
      </c>
      <c r="BC106" s="252"/>
      <c r="BD106" s="252">
        <f t="shared" si="68"/>
        <v>0</v>
      </c>
      <c r="BE106" s="252"/>
      <c r="BF106" s="252"/>
      <c r="BG106" s="252">
        <f t="shared" si="69"/>
        <v>0</v>
      </c>
      <c r="BH106" s="252"/>
      <c r="BI106" s="252">
        <f t="shared" si="70"/>
        <v>0</v>
      </c>
      <c r="BJ106" s="252">
        <f t="shared" si="71"/>
        <v>0</v>
      </c>
      <c r="BK106" s="252">
        <f t="shared" si="51"/>
        <v>0</v>
      </c>
      <c r="BM106" s="252">
        <f t="shared" si="52"/>
        <v>0</v>
      </c>
      <c r="BO106" s="252">
        <f t="shared" si="53"/>
        <v>0</v>
      </c>
    </row>
    <row r="107" spans="2:67" ht="20.100000000000001" customHeight="1">
      <c r="B107" s="11">
        <v>99</v>
      </c>
      <c r="C107" s="52" t="str">
        <f>CONCATENATE('2'!C102,'2'!Q102,'2'!D102,'2'!Q102,'2'!E102)</f>
        <v xml:space="preserve">  </v>
      </c>
      <c r="D107" s="51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12">
        <f t="shared" si="42"/>
        <v>0</v>
      </c>
      <c r="Z107" s="12">
        <f t="shared" si="43"/>
        <v>0</v>
      </c>
      <c r="AA107" s="12">
        <f t="shared" si="44"/>
        <v>0</v>
      </c>
      <c r="AB107" s="13">
        <f>ROUNDUP(((40/AA5)*Y107),0)</f>
        <v>0</v>
      </c>
      <c r="AC107" s="14"/>
      <c r="AD107" s="262"/>
      <c r="AE107" s="263"/>
      <c r="AF107" s="252">
        <f t="shared" si="54"/>
        <v>0</v>
      </c>
      <c r="AG107" s="252">
        <f t="shared" si="55"/>
        <v>0</v>
      </c>
      <c r="AH107" s="252">
        <f t="shared" si="56"/>
        <v>0</v>
      </c>
      <c r="AI107" s="252">
        <f t="shared" si="57"/>
        <v>0</v>
      </c>
      <c r="AJ107" s="252">
        <f t="shared" si="58"/>
        <v>0</v>
      </c>
      <c r="AK107" s="252">
        <f t="shared" si="59"/>
        <v>0</v>
      </c>
      <c r="AL107" s="252">
        <f t="shared" si="60"/>
        <v>0</v>
      </c>
      <c r="AM107" s="252">
        <f t="shared" si="61"/>
        <v>0</v>
      </c>
      <c r="AN107" s="252">
        <f t="shared" si="62"/>
        <v>0</v>
      </c>
      <c r="AO107" s="252">
        <f t="shared" si="63"/>
        <v>0</v>
      </c>
      <c r="AP107" s="252">
        <f t="shared" si="64"/>
        <v>0</v>
      </c>
      <c r="AQ107" s="252">
        <f t="shared" si="64"/>
        <v>0</v>
      </c>
      <c r="AR107" s="252">
        <f t="shared" si="72"/>
        <v>0</v>
      </c>
      <c r="AS107" s="252">
        <f t="shared" si="73"/>
        <v>0</v>
      </c>
      <c r="AT107" s="252">
        <f t="shared" si="74"/>
        <v>0</v>
      </c>
      <c r="AU107" s="252">
        <f t="shared" si="75"/>
        <v>0</v>
      </c>
      <c r="AV107" s="252">
        <f t="shared" si="76"/>
        <v>0</v>
      </c>
      <c r="AW107" s="252">
        <f t="shared" si="77"/>
        <v>0</v>
      </c>
      <c r="AX107" s="252"/>
      <c r="AY107" s="252">
        <f t="shared" si="65"/>
        <v>0</v>
      </c>
      <c r="AZ107" s="252">
        <f t="shared" si="66"/>
        <v>0</v>
      </c>
      <c r="BA107" s="252"/>
      <c r="BB107" s="252">
        <f t="shared" si="67"/>
        <v>0</v>
      </c>
      <c r="BC107" s="252"/>
      <c r="BD107" s="252">
        <f t="shared" si="68"/>
        <v>0</v>
      </c>
      <c r="BE107" s="252"/>
      <c r="BF107" s="252"/>
      <c r="BG107" s="252">
        <f t="shared" si="69"/>
        <v>0</v>
      </c>
      <c r="BH107" s="252"/>
      <c r="BI107" s="252">
        <f t="shared" si="70"/>
        <v>0</v>
      </c>
      <c r="BJ107" s="252">
        <f t="shared" si="71"/>
        <v>0</v>
      </c>
      <c r="BK107" s="252">
        <f t="shared" si="51"/>
        <v>0</v>
      </c>
      <c r="BM107" s="252">
        <f t="shared" si="52"/>
        <v>0</v>
      </c>
      <c r="BO107" s="252">
        <f t="shared" si="53"/>
        <v>0</v>
      </c>
    </row>
    <row r="108" spans="2:67" ht="20.100000000000001" customHeight="1">
      <c r="B108" s="11">
        <v>100</v>
      </c>
      <c r="C108" s="52" t="str">
        <f>CONCATENATE('2'!C103,'2'!Q103,'2'!D103,'2'!Q103,'2'!E103)</f>
        <v xml:space="preserve">  </v>
      </c>
      <c r="D108" s="51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12">
        <f t="shared" si="42"/>
        <v>0</v>
      </c>
      <c r="Z108" s="12">
        <f t="shared" si="43"/>
        <v>0</v>
      </c>
      <c r="AA108" s="12">
        <f t="shared" si="44"/>
        <v>0</v>
      </c>
      <c r="AB108" s="13">
        <f>ROUNDUP(((40/AA5)*Y108),0)</f>
        <v>0</v>
      </c>
      <c r="AC108" s="14"/>
      <c r="AD108" s="262"/>
      <c r="AE108" s="263"/>
      <c r="AF108" s="252">
        <f t="shared" si="54"/>
        <v>0</v>
      </c>
      <c r="AG108" s="252">
        <f t="shared" si="55"/>
        <v>0</v>
      </c>
      <c r="AH108" s="252">
        <f t="shared" si="56"/>
        <v>0</v>
      </c>
      <c r="AI108" s="252">
        <f t="shared" si="57"/>
        <v>0</v>
      </c>
      <c r="AJ108" s="252">
        <f t="shared" si="58"/>
        <v>0</v>
      </c>
      <c r="AK108" s="252">
        <f t="shared" si="59"/>
        <v>0</v>
      </c>
      <c r="AL108" s="252">
        <f t="shared" si="60"/>
        <v>0</v>
      </c>
      <c r="AM108" s="252">
        <f t="shared" si="61"/>
        <v>0</v>
      </c>
      <c r="AN108" s="252">
        <f t="shared" si="62"/>
        <v>0</v>
      </c>
      <c r="AO108" s="252">
        <f t="shared" si="63"/>
        <v>0</v>
      </c>
      <c r="AP108" s="252">
        <f t="shared" si="64"/>
        <v>0</v>
      </c>
      <c r="AQ108" s="252">
        <f t="shared" si="64"/>
        <v>0</v>
      </c>
      <c r="AR108" s="252">
        <f>BK108*2</f>
        <v>0</v>
      </c>
      <c r="AS108" s="252">
        <f>BK108*1</f>
        <v>0</v>
      </c>
      <c r="AT108" s="252">
        <f>BM108*2</f>
        <v>0</v>
      </c>
      <c r="AU108" s="252">
        <f>BM108*1</f>
        <v>0</v>
      </c>
      <c r="AV108" s="252">
        <f>BO108*2</f>
        <v>0</v>
      </c>
      <c r="AW108" s="252">
        <f>BO108*1</f>
        <v>0</v>
      </c>
      <c r="AX108" s="252"/>
      <c r="AY108" s="252">
        <f t="shared" si="65"/>
        <v>0</v>
      </c>
      <c r="AZ108" s="252">
        <f t="shared" si="66"/>
        <v>0</v>
      </c>
      <c r="BA108" s="252"/>
      <c r="BB108" s="252">
        <f t="shared" si="67"/>
        <v>0</v>
      </c>
      <c r="BC108" s="252"/>
      <c r="BD108" s="252">
        <f t="shared" si="68"/>
        <v>0</v>
      </c>
      <c r="BE108" s="252"/>
      <c r="BF108" s="252"/>
      <c r="BG108" s="252">
        <f t="shared" si="69"/>
        <v>0</v>
      </c>
      <c r="BH108" s="252"/>
      <c r="BI108" s="252">
        <f t="shared" si="70"/>
        <v>0</v>
      </c>
      <c r="BJ108" s="252">
        <f t="shared" si="71"/>
        <v>0</v>
      </c>
      <c r="BK108" s="252">
        <f t="shared" si="51"/>
        <v>0</v>
      </c>
      <c r="BM108" s="252">
        <f t="shared" si="52"/>
        <v>0</v>
      </c>
      <c r="BO108" s="252">
        <f t="shared" si="53"/>
        <v>0</v>
      </c>
    </row>
    <row r="109" spans="2:67" ht="18.75">
      <c r="AC109" s="19"/>
    </row>
    <row r="110" spans="2:67"/>
    <row r="111" spans="2:67" hidden="1"/>
  </sheetData>
  <protectedRanges>
    <protectedRange sqref="E8:X8" name="Range1"/>
    <protectedRange sqref="C2" name="Range2"/>
    <protectedRange sqref="E9:X108" name="Range1_1"/>
  </protectedRanges>
  <mergeCells count="25">
    <mergeCell ref="BO7:BP7"/>
    <mergeCell ref="B3:AB3"/>
    <mergeCell ref="B4:AB4"/>
    <mergeCell ref="B5:C5"/>
    <mergeCell ref="F5:G5"/>
    <mergeCell ref="O5:P5"/>
    <mergeCell ref="B7:B8"/>
    <mergeCell ref="C7:D8"/>
    <mergeCell ref="E7:X7"/>
    <mergeCell ref="Y7:AA7"/>
    <mergeCell ref="AB7:AB8"/>
    <mergeCell ref="BG7:BH7"/>
    <mergeCell ref="H5:L5"/>
    <mergeCell ref="AI7:AJ7"/>
    <mergeCell ref="AZ7:BA7"/>
    <mergeCell ref="BB7:BC7"/>
    <mergeCell ref="BD7:BF7"/>
    <mergeCell ref="BK7:BL7"/>
    <mergeCell ref="BM7:BN7"/>
    <mergeCell ref="AG7:AH7"/>
    <mergeCell ref="AR7:AS7"/>
    <mergeCell ref="AT7:AU7"/>
    <mergeCell ref="AV7:AW7"/>
    <mergeCell ref="AK7:AM7"/>
    <mergeCell ref="AN7:AO7"/>
  </mergeCells>
  <conditionalFormatting sqref="C9:D108">
    <cfRule type="cellIs" dxfId="31" priority="7" operator="equal">
      <formula>0</formula>
    </cfRule>
    <cfRule type="cellIs" dxfId="30" priority="8" operator="equal">
      <formula>0</formula>
    </cfRule>
  </conditionalFormatting>
  <conditionalFormatting sqref="E8:X108">
    <cfRule type="cellIs" dxfId="29" priority="6" operator="lessThan">
      <formula>1</formula>
    </cfRule>
  </conditionalFormatting>
  <conditionalFormatting sqref="E9:X108">
    <cfRule type="colorScale" priority="4">
      <colorScale>
        <cfvo type="min" val="0"/>
        <cfvo type="max" val="0"/>
        <color rgb="FFFF7128"/>
        <color rgb="FFFFEF9C"/>
      </colorScale>
    </cfRule>
    <cfRule type="expression" dxfId="28" priority="5">
      <formula>"O,P,]"</formula>
    </cfRule>
  </conditionalFormatting>
  <conditionalFormatting sqref="E9:X108">
    <cfRule type="cellIs" dxfId="27" priority="3" operator="lessThan">
      <formula>1</formula>
    </cfRule>
  </conditionalFormatting>
  <conditionalFormatting sqref="E9:X108">
    <cfRule type="colorScale" priority="1">
      <colorScale>
        <cfvo type="min" val="0"/>
        <cfvo type="max" val="0"/>
        <color rgb="FFFF7128"/>
        <color rgb="FFFFEF9C"/>
      </colorScale>
    </cfRule>
    <cfRule type="expression" dxfId="26" priority="2">
      <formula>"O,P,]"</formula>
    </cfRule>
  </conditionalFormatting>
  <dataValidations count="2">
    <dataValidation allowBlank="1" showInputMessage="1" showErrorMessage="1" errorTitle="==========ERROR=================" error="PLS" sqref="F8:X8"/>
    <dataValidation type="list" allowBlank="1" showInputMessage="1" showErrorMessage="1" sqref="E9:X108">
      <formula1>"P,OP,]P,OO],OOP,]]P,O]],]]],OOO,O]P"</formula1>
    </dataValidation>
  </dataValidations>
  <hyperlinks>
    <hyperlink ref="C2" location="'0'!B3" tooltip="CLICK ME" display="HOME"/>
  </hyperlinks>
  <pageMargins left="0.98425196850393704" right="0.27559055118110237" top="0.62992125984251968" bottom="0.82677165354330717" header="0.31496062992125984" footer="0.55118110236220474"/>
  <pageSetup paperSize="5" orientation="landscape" blackAndWhite="1" r:id="rId1"/>
  <headerFooter>
    <oddFooter>&amp;LPage No :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6"/>
  <dimension ref="A1:BR111"/>
  <sheetViews>
    <sheetView showGridLines="0" showRowColHeaders="0" zoomScale="85" zoomScaleNormal="85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S8" sqref="S8:T9"/>
    </sheetView>
  </sheetViews>
  <sheetFormatPr defaultColWidth="0" defaultRowHeight="15" customHeight="1" zeroHeight="1"/>
  <cols>
    <col min="1" max="1" width="5.42578125" style="10" customWidth="1"/>
    <col min="2" max="2" width="5.140625" style="10" customWidth="1"/>
    <col min="3" max="3" width="9.140625" style="10" customWidth="1"/>
    <col min="4" max="4" width="20.28515625" style="10" customWidth="1"/>
    <col min="5" max="24" width="5.140625" style="10" customWidth="1"/>
    <col min="25" max="27" width="4.7109375" style="10" customWidth="1"/>
    <col min="28" max="28" width="6.5703125" style="10" customWidth="1"/>
    <col min="29" max="29" width="5.7109375" style="10" customWidth="1"/>
    <col min="30" max="30" width="9.42578125" style="235" hidden="1" customWidth="1"/>
    <col min="31" max="31" width="4.7109375" style="235" hidden="1" customWidth="1"/>
    <col min="32" max="62" width="4.7109375" style="251" hidden="1" customWidth="1"/>
    <col min="63" max="68" width="4.7109375" style="252" hidden="1" customWidth="1"/>
    <col min="69" max="69" width="9.140625" style="253" hidden="1" customWidth="1"/>
    <col min="70" max="70" width="9.140625" style="235" hidden="1" customWidth="1"/>
    <col min="71" max="16384" width="9.140625" style="10" hidden="1"/>
  </cols>
  <sheetData>
    <row r="1" spans="1:70" ht="20.100000000000001" customHeight="1">
      <c r="E1" s="214" t="s">
        <v>312</v>
      </c>
    </row>
    <row r="2" spans="1:70" ht="20.100000000000001" customHeight="1">
      <c r="A2" s="220"/>
      <c r="C2" s="232" t="s">
        <v>15</v>
      </c>
      <c r="E2" s="216" t="s">
        <v>314</v>
      </c>
    </row>
    <row r="3" spans="1:70" ht="28.5">
      <c r="B3" s="318" t="s">
        <v>209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2"/>
      <c r="AD3" s="254"/>
      <c r="AE3" s="255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</row>
    <row r="4" spans="1:70" ht="24.75" customHeight="1">
      <c r="B4" s="319" t="s">
        <v>328</v>
      </c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D4" s="256"/>
      <c r="AE4" s="257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</row>
    <row r="5" spans="1:70" ht="18.75">
      <c r="B5" s="320" t="s">
        <v>5</v>
      </c>
      <c r="C5" s="320"/>
      <c r="D5" s="48" t="str">
        <f>'1'!D8</f>
        <v>#</v>
      </c>
      <c r="E5" s="4"/>
      <c r="F5" s="321" t="s">
        <v>133</v>
      </c>
      <c r="G5" s="321"/>
      <c r="H5" s="322" t="s">
        <v>329</v>
      </c>
      <c r="I5" s="322"/>
      <c r="J5" s="322"/>
      <c r="K5" s="322"/>
      <c r="L5" s="322"/>
      <c r="M5" s="5"/>
      <c r="N5" s="5"/>
      <c r="O5" s="320" t="s">
        <v>134</v>
      </c>
      <c r="P5" s="320"/>
      <c r="Q5" s="50">
        <v>2</v>
      </c>
      <c r="R5" s="5"/>
      <c r="S5" s="5"/>
      <c r="T5" s="5"/>
      <c r="U5" s="5"/>
      <c r="V5" s="4"/>
      <c r="W5" s="6"/>
      <c r="X5" s="6"/>
      <c r="Y5" s="6"/>
      <c r="Z5" s="49" t="s">
        <v>135</v>
      </c>
      <c r="AA5" s="50">
        <f>COUNTIF(E8:X8,"*")</f>
        <v>14</v>
      </c>
      <c r="AB5" s="7"/>
      <c r="AC5" s="7"/>
      <c r="AD5" s="258"/>
      <c r="AE5" s="259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</row>
    <row r="6" spans="1:70" ht="7.5" customHeight="1">
      <c r="B6" s="8"/>
      <c r="C6" s="8"/>
      <c r="D6" s="8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8"/>
      <c r="Z6" s="8"/>
      <c r="AA6" s="8"/>
      <c r="AB6" s="8"/>
      <c r="AC6" s="8"/>
      <c r="AD6" s="260"/>
      <c r="AE6" s="260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</row>
    <row r="7" spans="1:70" ht="57.75" customHeight="1">
      <c r="B7" s="313" t="s">
        <v>16</v>
      </c>
      <c r="C7" s="323" t="s">
        <v>211</v>
      </c>
      <c r="D7" s="323"/>
      <c r="E7" s="324" t="s">
        <v>137</v>
      </c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5" t="s">
        <v>138</v>
      </c>
      <c r="Z7" s="325"/>
      <c r="AA7" s="325"/>
      <c r="AB7" s="326" t="s">
        <v>210</v>
      </c>
      <c r="AC7" s="9"/>
      <c r="AD7" s="261"/>
      <c r="AF7" s="252" t="s">
        <v>139</v>
      </c>
      <c r="AG7" s="316" t="s">
        <v>140</v>
      </c>
      <c r="AH7" s="316"/>
      <c r="AI7" s="316" t="s">
        <v>141</v>
      </c>
      <c r="AJ7" s="316"/>
      <c r="AK7" s="316" t="s">
        <v>142</v>
      </c>
      <c r="AL7" s="316"/>
      <c r="AM7" s="316"/>
      <c r="AN7" s="316" t="s">
        <v>143</v>
      </c>
      <c r="AO7" s="316"/>
      <c r="AP7" s="252" t="s">
        <v>144</v>
      </c>
      <c r="AQ7" s="252" t="s">
        <v>145</v>
      </c>
      <c r="AR7" s="316" t="s">
        <v>320</v>
      </c>
      <c r="AS7" s="316"/>
      <c r="AT7" s="316" t="s">
        <v>321</v>
      </c>
      <c r="AU7" s="316"/>
      <c r="AV7" s="316" t="s">
        <v>322</v>
      </c>
      <c r="AW7" s="316"/>
      <c r="AX7" s="252"/>
      <c r="AY7" s="252" t="s">
        <v>139</v>
      </c>
      <c r="AZ7" s="316" t="s">
        <v>140</v>
      </c>
      <c r="BA7" s="316"/>
      <c r="BB7" s="316" t="s">
        <v>141</v>
      </c>
      <c r="BC7" s="316"/>
      <c r="BD7" s="316" t="s">
        <v>142</v>
      </c>
      <c r="BE7" s="316"/>
      <c r="BF7" s="316"/>
      <c r="BG7" s="316" t="s">
        <v>143</v>
      </c>
      <c r="BH7" s="316"/>
      <c r="BI7" s="252" t="s">
        <v>144</v>
      </c>
      <c r="BJ7" s="252" t="s">
        <v>145</v>
      </c>
      <c r="BK7" s="316" t="s">
        <v>320</v>
      </c>
      <c r="BL7" s="316"/>
      <c r="BM7" s="316" t="s">
        <v>321</v>
      </c>
      <c r="BN7" s="316"/>
      <c r="BO7" s="316" t="s">
        <v>322</v>
      </c>
      <c r="BP7" s="316"/>
    </row>
    <row r="8" spans="1:70" ht="24" customHeight="1">
      <c r="B8" s="313"/>
      <c r="C8" s="323"/>
      <c r="D8" s="323"/>
      <c r="E8" s="18" t="s">
        <v>30</v>
      </c>
      <c r="F8" s="18" t="s">
        <v>33</v>
      </c>
      <c r="G8" s="18" t="s">
        <v>34</v>
      </c>
      <c r="H8" s="18" t="s">
        <v>35</v>
      </c>
      <c r="I8" s="18" t="s">
        <v>36</v>
      </c>
      <c r="J8" s="18" t="s">
        <v>37</v>
      </c>
      <c r="K8" s="18" t="s">
        <v>38</v>
      </c>
      <c r="L8" s="18" t="s">
        <v>39</v>
      </c>
      <c r="M8" s="18" t="s">
        <v>40</v>
      </c>
      <c r="N8" s="18" t="s">
        <v>31</v>
      </c>
      <c r="O8" s="18" t="s">
        <v>41</v>
      </c>
      <c r="P8" s="18" t="s">
        <v>42</v>
      </c>
      <c r="Q8" s="18" t="s">
        <v>43</v>
      </c>
      <c r="R8" s="18" t="s">
        <v>44</v>
      </c>
      <c r="S8" s="18"/>
      <c r="T8" s="18"/>
      <c r="U8" s="18"/>
      <c r="V8" s="18"/>
      <c r="W8" s="18"/>
      <c r="X8" s="18"/>
      <c r="Y8" s="16" t="s">
        <v>139</v>
      </c>
      <c r="Z8" s="17" t="s">
        <v>148</v>
      </c>
      <c r="AA8" s="16" t="s">
        <v>146</v>
      </c>
      <c r="AB8" s="326"/>
      <c r="AC8" s="9"/>
      <c r="AD8" s="261"/>
      <c r="AF8" s="252" t="s">
        <v>139</v>
      </c>
      <c r="AG8" s="252" t="s">
        <v>146</v>
      </c>
      <c r="AH8" s="252" t="s">
        <v>139</v>
      </c>
      <c r="AI8" s="252" t="s">
        <v>147</v>
      </c>
      <c r="AJ8" s="252" t="s">
        <v>139</v>
      </c>
      <c r="AK8" s="252" t="s">
        <v>146</v>
      </c>
      <c r="AL8" s="252" t="s">
        <v>147</v>
      </c>
      <c r="AM8" s="252" t="s">
        <v>139</v>
      </c>
      <c r="AN8" s="252" t="s">
        <v>146</v>
      </c>
      <c r="AO8" s="252" t="s">
        <v>147</v>
      </c>
      <c r="AP8" s="252" t="s">
        <v>146</v>
      </c>
      <c r="AQ8" s="252" t="s">
        <v>147</v>
      </c>
      <c r="AR8" s="252" t="s">
        <v>146</v>
      </c>
      <c r="AS8" s="252" t="s">
        <v>139</v>
      </c>
      <c r="AT8" s="252" t="s">
        <v>147</v>
      </c>
      <c r="AU8" s="252" t="s">
        <v>139</v>
      </c>
      <c r="AV8" s="252" t="s">
        <v>146</v>
      </c>
      <c r="AW8" s="252" t="s">
        <v>147</v>
      </c>
      <c r="AX8" s="252"/>
      <c r="AY8" s="252" t="s">
        <v>139</v>
      </c>
      <c r="AZ8" s="252" t="s">
        <v>146</v>
      </c>
      <c r="BA8" s="252" t="s">
        <v>139</v>
      </c>
      <c r="BB8" s="252" t="s">
        <v>147</v>
      </c>
      <c r="BC8" s="252" t="s">
        <v>139</v>
      </c>
      <c r="BD8" s="252" t="s">
        <v>146</v>
      </c>
      <c r="BE8" s="252" t="s">
        <v>147</v>
      </c>
      <c r="BF8" s="252" t="s">
        <v>139</v>
      </c>
      <c r="BG8" s="252" t="s">
        <v>146</v>
      </c>
      <c r="BH8" s="252" t="s">
        <v>147</v>
      </c>
      <c r="BI8" s="252" t="s">
        <v>146</v>
      </c>
      <c r="BJ8" s="252" t="s">
        <v>147</v>
      </c>
      <c r="BK8" s="252" t="s">
        <v>146</v>
      </c>
      <c r="BL8" s="252" t="s">
        <v>139</v>
      </c>
      <c r="BM8" s="252" t="s">
        <v>147</v>
      </c>
      <c r="BN8" s="252" t="s">
        <v>139</v>
      </c>
      <c r="BO8" s="252" t="s">
        <v>146</v>
      </c>
      <c r="BP8" s="252" t="s">
        <v>147</v>
      </c>
    </row>
    <row r="9" spans="1:70" s="15" customFormat="1" ht="20.100000000000001" customHeight="1">
      <c r="B9" s="11">
        <v>1</v>
      </c>
      <c r="C9" s="52" t="str">
        <f>CONCATENATE('2'!C4,'2'!Q4,'2'!D4,'2'!Q4,'2'!E4)</f>
        <v>રાઠોડ જય શંકરભાઇ</v>
      </c>
      <c r="D9" s="51"/>
      <c r="E9" s="20" t="s">
        <v>139</v>
      </c>
      <c r="F9" s="20" t="s">
        <v>139</v>
      </c>
      <c r="G9" s="20" t="s">
        <v>139</v>
      </c>
      <c r="H9" s="20" t="s">
        <v>139</v>
      </c>
      <c r="I9" s="20" t="s">
        <v>139</v>
      </c>
      <c r="J9" s="20" t="s">
        <v>139</v>
      </c>
      <c r="K9" s="20" t="s">
        <v>139</v>
      </c>
      <c r="L9" s="20" t="s">
        <v>139</v>
      </c>
      <c r="M9" s="20" t="s">
        <v>139</v>
      </c>
      <c r="N9" s="20" t="s">
        <v>139</v>
      </c>
      <c r="O9" s="20" t="s">
        <v>139</v>
      </c>
      <c r="P9" s="20" t="s">
        <v>139</v>
      </c>
      <c r="Q9" s="20" t="s">
        <v>139</v>
      </c>
      <c r="R9" s="20" t="s">
        <v>139</v>
      </c>
      <c r="S9" s="20"/>
      <c r="T9" s="20"/>
      <c r="U9" s="20"/>
      <c r="V9" s="20"/>
      <c r="W9" s="20"/>
      <c r="X9" s="20"/>
      <c r="Y9" s="12">
        <f t="shared" ref="Y9:Y40" si="0">AF9+AH9+AJ9+AM9+AS9+AU9</f>
        <v>14</v>
      </c>
      <c r="Z9" s="12">
        <f t="shared" ref="Z9:Z40" si="1">AI9+AL9+AO9+AQ9+AT9+AW9</f>
        <v>0</v>
      </c>
      <c r="AA9" s="12">
        <f t="shared" ref="AA9:AA40" si="2">AG9+AK9+AN9+AP9+AR9+AV9</f>
        <v>0</v>
      </c>
      <c r="AB9" s="13">
        <f>ROUNDUP(((40/AA5)*Y9),0)</f>
        <v>40</v>
      </c>
      <c r="AC9" s="14"/>
      <c r="AD9" s="262"/>
      <c r="AE9" s="263"/>
      <c r="AF9" s="252">
        <f>(AY9*1)</f>
        <v>14</v>
      </c>
      <c r="AG9" s="252">
        <f>AZ9*1</f>
        <v>0</v>
      </c>
      <c r="AH9" s="252">
        <f>AZ9*1</f>
        <v>0</v>
      </c>
      <c r="AI9" s="252">
        <f>BB9*1</f>
        <v>0</v>
      </c>
      <c r="AJ9" s="252">
        <f>BB9*1</f>
        <v>0</v>
      </c>
      <c r="AK9" s="252">
        <f>BD9*1</f>
        <v>0</v>
      </c>
      <c r="AL9" s="252">
        <f>BD9*1</f>
        <v>0</v>
      </c>
      <c r="AM9" s="252">
        <f>BD9*1</f>
        <v>0</v>
      </c>
      <c r="AN9" s="252">
        <f>BG9*1</f>
        <v>0</v>
      </c>
      <c r="AO9" s="252">
        <f>BG9*2</f>
        <v>0</v>
      </c>
      <c r="AP9" s="252">
        <f>BI9*3</f>
        <v>0</v>
      </c>
      <c r="AQ9" s="252">
        <f>BJ9*3</f>
        <v>0</v>
      </c>
      <c r="AR9" s="252">
        <f t="shared" ref="AR9:AR40" si="3">BK9*2</f>
        <v>0</v>
      </c>
      <c r="AS9" s="252">
        <f t="shared" ref="AS9:AS40" si="4">BK9*1</f>
        <v>0</v>
      </c>
      <c r="AT9" s="252">
        <f t="shared" ref="AT9:AT40" si="5">BM9*2</f>
        <v>0</v>
      </c>
      <c r="AU9" s="252">
        <f t="shared" ref="AU9:AU40" si="6">BM9*1</f>
        <v>0</v>
      </c>
      <c r="AV9" s="252">
        <f t="shared" ref="AV9:AV40" si="7">BO9*2</f>
        <v>0</v>
      </c>
      <c r="AW9" s="252">
        <f t="shared" ref="AW9:AW40" si="8">BO9*1</f>
        <v>0</v>
      </c>
      <c r="AX9" s="252"/>
      <c r="AY9" s="252">
        <f>COUNTIF(E9:X9,"P")</f>
        <v>14</v>
      </c>
      <c r="AZ9" s="252">
        <f>COUNTIF(E9:X9,"OP")</f>
        <v>0</v>
      </c>
      <c r="BA9" s="252"/>
      <c r="BB9" s="252">
        <f>COUNTIF(E9:X9,"]P")</f>
        <v>0</v>
      </c>
      <c r="BC9" s="252"/>
      <c r="BD9" s="252">
        <f>COUNTIF(E9:X9,"O]P")</f>
        <v>0</v>
      </c>
      <c r="BE9" s="252"/>
      <c r="BF9" s="252"/>
      <c r="BG9" s="252">
        <f>COUNTIF(E9:X9,"O]]")</f>
        <v>0</v>
      </c>
      <c r="BH9" s="252"/>
      <c r="BI9" s="252">
        <f>COUNTIF(E9:X9,"OOO")</f>
        <v>0</v>
      </c>
      <c r="BJ9" s="252">
        <f>COUNTIF(E9:X9,"]]]")</f>
        <v>0</v>
      </c>
      <c r="BK9" s="252">
        <f t="shared" ref="BK9:BK40" si="9">COUNTIF(E9:X9,"OOP")</f>
        <v>0</v>
      </c>
      <c r="BL9" s="252"/>
      <c r="BM9" s="252">
        <f t="shared" ref="BM9:BM40" si="10">COUNTIF(E9:X9,"]]P")</f>
        <v>0</v>
      </c>
      <c r="BN9" s="252"/>
      <c r="BO9" s="252">
        <f t="shared" ref="BO9:BO40" si="11">COUNTIF(E9:X9,"OO]")</f>
        <v>0</v>
      </c>
      <c r="BP9" s="252"/>
      <c r="BQ9" s="264"/>
      <c r="BR9" s="263"/>
    </row>
    <row r="10" spans="1:70" ht="20.100000000000001" customHeight="1">
      <c r="B10" s="11">
        <v>2</v>
      </c>
      <c r="C10" s="52" t="str">
        <f>CONCATENATE('2'!C5,'2'!Q5,'2'!D5,'2'!Q5,'2'!E5)</f>
        <v>રાઠોડ મનિષ રમેશભાઇ</v>
      </c>
      <c r="D10" s="51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12">
        <f t="shared" si="0"/>
        <v>0</v>
      </c>
      <c r="Z10" s="12">
        <f t="shared" si="1"/>
        <v>0</v>
      </c>
      <c r="AA10" s="12">
        <f t="shared" si="2"/>
        <v>0</v>
      </c>
      <c r="AB10" s="13">
        <f>ROUNDUP(((40/AA5)*Y10),0)</f>
        <v>0</v>
      </c>
      <c r="AC10" s="14"/>
      <c r="AD10" s="262"/>
      <c r="AE10" s="263"/>
      <c r="AF10" s="252">
        <f t="shared" ref="AF10:AF73" si="12">(AY10*1)</f>
        <v>0</v>
      </c>
      <c r="AG10" s="252">
        <f t="shared" ref="AG10:AG73" si="13">AZ10*1</f>
        <v>0</v>
      </c>
      <c r="AH10" s="252">
        <f t="shared" ref="AH10:AH73" si="14">AZ10*1</f>
        <v>0</v>
      </c>
      <c r="AI10" s="252">
        <f t="shared" ref="AI10:AI73" si="15">BB10*1</f>
        <v>0</v>
      </c>
      <c r="AJ10" s="252">
        <f t="shared" ref="AJ10:AJ73" si="16">BB10*1</f>
        <v>0</v>
      </c>
      <c r="AK10" s="252">
        <f t="shared" ref="AK10:AK73" si="17">BD10*1</f>
        <v>0</v>
      </c>
      <c r="AL10" s="252">
        <f t="shared" ref="AL10:AL73" si="18">BD10*1</f>
        <v>0</v>
      </c>
      <c r="AM10" s="252">
        <f t="shared" ref="AM10:AM73" si="19">BD10*1</f>
        <v>0</v>
      </c>
      <c r="AN10" s="252">
        <f t="shared" ref="AN10:AN73" si="20">BG10*1</f>
        <v>0</v>
      </c>
      <c r="AO10" s="252">
        <f t="shared" ref="AO10:AO73" si="21">BG10*2</f>
        <v>0</v>
      </c>
      <c r="AP10" s="252">
        <f t="shared" ref="AP10:AQ73" si="22">BI10*3</f>
        <v>0</v>
      </c>
      <c r="AQ10" s="252">
        <f t="shared" si="22"/>
        <v>0</v>
      </c>
      <c r="AR10" s="252">
        <f t="shared" si="3"/>
        <v>0</v>
      </c>
      <c r="AS10" s="252">
        <f t="shared" si="4"/>
        <v>0</v>
      </c>
      <c r="AT10" s="252">
        <f t="shared" si="5"/>
        <v>0</v>
      </c>
      <c r="AU10" s="252">
        <f t="shared" si="6"/>
        <v>0</v>
      </c>
      <c r="AV10" s="252">
        <f t="shared" si="7"/>
        <v>0</v>
      </c>
      <c r="AW10" s="252">
        <f t="shared" si="8"/>
        <v>0</v>
      </c>
      <c r="AX10" s="252"/>
      <c r="AY10" s="252">
        <f t="shared" ref="AY10:AY73" si="23">COUNTIF(E10:X10,"P")</f>
        <v>0</v>
      </c>
      <c r="AZ10" s="252">
        <f t="shared" ref="AZ10:AZ73" si="24">COUNTIF(E10:X10,"OP")</f>
        <v>0</v>
      </c>
      <c r="BA10" s="252"/>
      <c r="BB10" s="252">
        <f t="shared" ref="BB10:BB73" si="25">COUNTIF(E10:X10,"]P")</f>
        <v>0</v>
      </c>
      <c r="BC10" s="252"/>
      <c r="BD10" s="252">
        <f t="shared" ref="BD10:BD73" si="26">COUNTIF(E10:X10,"O]P")</f>
        <v>0</v>
      </c>
      <c r="BE10" s="252"/>
      <c r="BF10" s="252"/>
      <c r="BG10" s="252">
        <f t="shared" ref="BG10:BG73" si="27">COUNTIF(E10:X10,"O]]")</f>
        <v>0</v>
      </c>
      <c r="BH10" s="252"/>
      <c r="BI10" s="252">
        <f t="shared" ref="BI10:BI73" si="28">COUNTIF(E10:X10,"OOO")</f>
        <v>0</v>
      </c>
      <c r="BJ10" s="252">
        <f t="shared" ref="BJ10:BJ73" si="29">COUNTIF(E10:X10,"]]]")</f>
        <v>0</v>
      </c>
      <c r="BK10" s="252">
        <f t="shared" si="9"/>
        <v>0</v>
      </c>
      <c r="BM10" s="252">
        <f t="shared" si="10"/>
        <v>0</v>
      </c>
      <c r="BO10" s="252">
        <f t="shared" si="11"/>
        <v>0</v>
      </c>
    </row>
    <row r="11" spans="1:70" ht="20.100000000000001" customHeight="1">
      <c r="B11" s="11">
        <v>3</v>
      </c>
      <c r="C11" s="52" t="str">
        <f>CONCATENATE('2'!C6,'2'!Q6,'2'!D6,'2'!Q6,'2'!E6)</f>
        <v>વાઘેલા દિવ્યા સંજયભાઇ</v>
      </c>
      <c r="D11" s="51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2">
        <f t="shared" si="0"/>
        <v>0</v>
      </c>
      <c r="Z11" s="12">
        <f t="shared" si="1"/>
        <v>0</v>
      </c>
      <c r="AA11" s="12">
        <f t="shared" si="2"/>
        <v>0</v>
      </c>
      <c r="AB11" s="13">
        <f>ROUNDUP(((40/AA5)*Y11),0)</f>
        <v>0</v>
      </c>
      <c r="AC11" s="14"/>
      <c r="AD11" s="262"/>
      <c r="AE11" s="263"/>
      <c r="AF11" s="252">
        <f t="shared" si="12"/>
        <v>0</v>
      </c>
      <c r="AG11" s="252">
        <f t="shared" si="13"/>
        <v>0</v>
      </c>
      <c r="AH11" s="252">
        <f t="shared" si="14"/>
        <v>0</v>
      </c>
      <c r="AI11" s="252">
        <f t="shared" si="15"/>
        <v>0</v>
      </c>
      <c r="AJ11" s="252">
        <f t="shared" si="16"/>
        <v>0</v>
      </c>
      <c r="AK11" s="252">
        <f t="shared" si="17"/>
        <v>0</v>
      </c>
      <c r="AL11" s="252">
        <f t="shared" si="18"/>
        <v>0</v>
      </c>
      <c r="AM11" s="252">
        <f t="shared" si="19"/>
        <v>0</v>
      </c>
      <c r="AN11" s="252">
        <f t="shared" si="20"/>
        <v>0</v>
      </c>
      <c r="AO11" s="252">
        <f t="shared" si="21"/>
        <v>0</v>
      </c>
      <c r="AP11" s="252">
        <f t="shared" si="22"/>
        <v>0</v>
      </c>
      <c r="AQ11" s="252">
        <f t="shared" si="22"/>
        <v>0</v>
      </c>
      <c r="AR11" s="252">
        <f t="shared" si="3"/>
        <v>0</v>
      </c>
      <c r="AS11" s="252">
        <f t="shared" si="4"/>
        <v>0</v>
      </c>
      <c r="AT11" s="252">
        <f t="shared" si="5"/>
        <v>0</v>
      </c>
      <c r="AU11" s="252">
        <f t="shared" si="6"/>
        <v>0</v>
      </c>
      <c r="AV11" s="252">
        <f t="shared" si="7"/>
        <v>0</v>
      </c>
      <c r="AW11" s="252">
        <f t="shared" si="8"/>
        <v>0</v>
      </c>
      <c r="AX11" s="252"/>
      <c r="AY11" s="252">
        <f t="shared" si="23"/>
        <v>0</v>
      </c>
      <c r="AZ11" s="252">
        <f t="shared" si="24"/>
        <v>0</v>
      </c>
      <c r="BA11" s="252"/>
      <c r="BB11" s="252">
        <f t="shared" si="25"/>
        <v>0</v>
      </c>
      <c r="BC11" s="252"/>
      <c r="BD11" s="252">
        <f t="shared" si="26"/>
        <v>0</v>
      </c>
      <c r="BE11" s="252"/>
      <c r="BF11" s="252"/>
      <c r="BG11" s="252">
        <f t="shared" si="27"/>
        <v>0</v>
      </c>
      <c r="BH11" s="252"/>
      <c r="BI11" s="252">
        <f t="shared" si="28"/>
        <v>0</v>
      </c>
      <c r="BJ11" s="252">
        <f t="shared" si="29"/>
        <v>0</v>
      </c>
      <c r="BK11" s="252">
        <f t="shared" si="9"/>
        <v>0</v>
      </c>
      <c r="BM11" s="252">
        <f t="shared" si="10"/>
        <v>0</v>
      </c>
      <c r="BO11" s="252">
        <f t="shared" si="11"/>
        <v>0</v>
      </c>
    </row>
    <row r="12" spans="1:70" ht="20.100000000000001" customHeight="1">
      <c r="B12" s="11">
        <v>4</v>
      </c>
      <c r="C12" s="52" t="str">
        <f>CONCATENATE('2'!C7,'2'!Q7,'2'!D7,'2'!Q7,'2'!E7)</f>
        <v>રાઠોડ શિયા ચેતનભાઇ</v>
      </c>
      <c r="D12" s="51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12">
        <f t="shared" si="0"/>
        <v>0</v>
      </c>
      <c r="Z12" s="12">
        <f t="shared" si="1"/>
        <v>0</v>
      </c>
      <c r="AA12" s="12">
        <f t="shared" si="2"/>
        <v>0</v>
      </c>
      <c r="AB12" s="13">
        <f>ROUNDUP(((40/AA5)*Y12),0)</f>
        <v>0</v>
      </c>
      <c r="AC12" s="14"/>
      <c r="AD12" s="262"/>
      <c r="AE12" s="263"/>
      <c r="AF12" s="252">
        <f t="shared" si="12"/>
        <v>0</v>
      </c>
      <c r="AG12" s="252">
        <f t="shared" si="13"/>
        <v>0</v>
      </c>
      <c r="AH12" s="252">
        <f t="shared" si="14"/>
        <v>0</v>
      </c>
      <c r="AI12" s="252">
        <f t="shared" si="15"/>
        <v>0</v>
      </c>
      <c r="AJ12" s="252">
        <f t="shared" si="16"/>
        <v>0</v>
      </c>
      <c r="AK12" s="252">
        <f t="shared" si="17"/>
        <v>0</v>
      </c>
      <c r="AL12" s="252">
        <f t="shared" si="18"/>
        <v>0</v>
      </c>
      <c r="AM12" s="252">
        <f t="shared" si="19"/>
        <v>0</v>
      </c>
      <c r="AN12" s="252">
        <f t="shared" si="20"/>
        <v>0</v>
      </c>
      <c r="AO12" s="252">
        <f t="shared" si="21"/>
        <v>0</v>
      </c>
      <c r="AP12" s="252">
        <f t="shared" si="22"/>
        <v>0</v>
      </c>
      <c r="AQ12" s="252">
        <f t="shared" si="22"/>
        <v>0</v>
      </c>
      <c r="AR12" s="252">
        <f t="shared" si="3"/>
        <v>0</v>
      </c>
      <c r="AS12" s="252">
        <f t="shared" si="4"/>
        <v>0</v>
      </c>
      <c r="AT12" s="252">
        <f t="shared" si="5"/>
        <v>0</v>
      </c>
      <c r="AU12" s="252">
        <f t="shared" si="6"/>
        <v>0</v>
      </c>
      <c r="AV12" s="252">
        <f t="shared" si="7"/>
        <v>0</v>
      </c>
      <c r="AW12" s="252">
        <f t="shared" si="8"/>
        <v>0</v>
      </c>
      <c r="AX12" s="252"/>
      <c r="AY12" s="252">
        <f t="shared" si="23"/>
        <v>0</v>
      </c>
      <c r="AZ12" s="252">
        <f t="shared" si="24"/>
        <v>0</v>
      </c>
      <c r="BA12" s="252"/>
      <c r="BB12" s="252">
        <f t="shared" si="25"/>
        <v>0</v>
      </c>
      <c r="BC12" s="252"/>
      <c r="BD12" s="252">
        <f t="shared" si="26"/>
        <v>0</v>
      </c>
      <c r="BE12" s="252"/>
      <c r="BF12" s="252"/>
      <c r="BG12" s="252">
        <f t="shared" si="27"/>
        <v>0</v>
      </c>
      <c r="BH12" s="252"/>
      <c r="BI12" s="252">
        <f t="shared" si="28"/>
        <v>0</v>
      </c>
      <c r="BJ12" s="252">
        <f t="shared" si="29"/>
        <v>0</v>
      </c>
      <c r="BK12" s="252">
        <f t="shared" si="9"/>
        <v>0</v>
      </c>
      <c r="BM12" s="252">
        <f t="shared" si="10"/>
        <v>0</v>
      </c>
      <c r="BO12" s="252">
        <f t="shared" si="11"/>
        <v>0</v>
      </c>
    </row>
    <row r="13" spans="1:70" ht="20.100000000000001" customHeight="1">
      <c r="B13" s="11">
        <v>5</v>
      </c>
      <c r="C13" s="52" t="str">
        <f>CONCATENATE('2'!C8,'2'!Q8,'2'!D8,'2'!Q8,'2'!E8)</f>
        <v xml:space="preserve">  </v>
      </c>
      <c r="D13" s="51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2">
        <f t="shared" si="0"/>
        <v>0</v>
      </c>
      <c r="Z13" s="12">
        <f t="shared" si="1"/>
        <v>0</v>
      </c>
      <c r="AA13" s="12">
        <f t="shared" si="2"/>
        <v>0</v>
      </c>
      <c r="AB13" s="13">
        <f>ROUNDUP(((40/AA5)*Y13),0)</f>
        <v>0</v>
      </c>
      <c r="AC13" s="14"/>
      <c r="AD13" s="262"/>
      <c r="AE13" s="263"/>
      <c r="AF13" s="252">
        <f t="shared" si="12"/>
        <v>0</v>
      </c>
      <c r="AG13" s="252">
        <f t="shared" si="13"/>
        <v>0</v>
      </c>
      <c r="AH13" s="252">
        <f t="shared" si="14"/>
        <v>0</v>
      </c>
      <c r="AI13" s="252">
        <f t="shared" si="15"/>
        <v>0</v>
      </c>
      <c r="AJ13" s="252">
        <f t="shared" si="16"/>
        <v>0</v>
      </c>
      <c r="AK13" s="252">
        <f t="shared" si="17"/>
        <v>0</v>
      </c>
      <c r="AL13" s="252">
        <f t="shared" si="18"/>
        <v>0</v>
      </c>
      <c r="AM13" s="252">
        <f t="shared" si="19"/>
        <v>0</v>
      </c>
      <c r="AN13" s="252">
        <f t="shared" si="20"/>
        <v>0</v>
      </c>
      <c r="AO13" s="252">
        <f t="shared" si="21"/>
        <v>0</v>
      </c>
      <c r="AP13" s="252">
        <f t="shared" si="22"/>
        <v>0</v>
      </c>
      <c r="AQ13" s="252">
        <f t="shared" si="22"/>
        <v>0</v>
      </c>
      <c r="AR13" s="252">
        <f t="shared" si="3"/>
        <v>0</v>
      </c>
      <c r="AS13" s="252">
        <f t="shared" si="4"/>
        <v>0</v>
      </c>
      <c r="AT13" s="252">
        <f t="shared" si="5"/>
        <v>0</v>
      </c>
      <c r="AU13" s="252">
        <f t="shared" si="6"/>
        <v>0</v>
      </c>
      <c r="AV13" s="252">
        <f t="shared" si="7"/>
        <v>0</v>
      </c>
      <c r="AW13" s="252">
        <f t="shared" si="8"/>
        <v>0</v>
      </c>
      <c r="AX13" s="252"/>
      <c r="AY13" s="252">
        <f t="shared" si="23"/>
        <v>0</v>
      </c>
      <c r="AZ13" s="252">
        <f t="shared" si="24"/>
        <v>0</v>
      </c>
      <c r="BA13" s="252"/>
      <c r="BB13" s="252">
        <f t="shared" si="25"/>
        <v>0</v>
      </c>
      <c r="BC13" s="252"/>
      <c r="BD13" s="252">
        <f t="shared" si="26"/>
        <v>0</v>
      </c>
      <c r="BE13" s="252"/>
      <c r="BF13" s="252"/>
      <c r="BG13" s="252">
        <f t="shared" si="27"/>
        <v>0</v>
      </c>
      <c r="BH13" s="252"/>
      <c r="BI13" s="252">
        <f t="shared" si="28"/>
        <v>0</v>
      </c>
      <c r="BJ13" s="252">
        <f t="shared" si="29"/>
        <v>0</v>
      </c>
      <c r="BK13" s="252">
        <f t="shared" si="9"/>
        <v>0</v>
      </c>
      <c r="BM13" s="252">
        <f t="shared" si="10"/>
        <v>0</v>
      </c>
      <c r="BO13" s="252">
        <f t="shared" si="11"/>
        <v>0</v>
      </c>
    </row>
    <row r="14" spans="1:70" ht="20.100000000000001" customHeight="1">
      <c r="B14" s="11">
        <v>6</v>
      </c>
      <c r="C14" s="52" t="str">
        <f>CONCATENATE('2'!C9,'2'!Q9,'2'!D9,'2'!Q9,'2'!E9)</f>
        <v xml:space="preserve">  </v>
      </c>
      <c r="D14" s="51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12">
        <f t="shared" si="0"/>
        <v>0</v>
      </c>
      <c r="Z14" s="12">
        <f t="shared" si="1"/>
        <v>0</v>
      </c>
      <c r="AA14" s="12">
        <f t="shared" si="2"/>
        <v>0</v>
      </c>
      <c r="AB14" s="13">
        <f>ROUNDUP(((40/AA5)*Y14),0)</f>
        <v>0</v>
      </c>
      <c r="AC14" s="14"/>
      <c r="AD14" s="262"/>
      <c r="AE14" s="263"/>
      <c r="AF14" s="252">
        <f t="shared" si="12"/>
        <v>0</v>
      </c>
      <c r="AG14" s="252">
        <f t="shared" si="13"/>
        <v>0</v>
      </c>
      <c r="AH14" s="252">
        <f t="shared" si="14"/>
        <v>0</v>
      </c>
      <c r="AI14" s="252">
        <f t="shared" si="15"/>
        <v>0</v>
      </c>
      <c r="AJ14" s="252">
        <f t="shared" si="16"/>
        <v>0</v>
      </c>
      <c r="AK14" s="252">
        <f t="shared" si="17"/>
        <v>0</v>
      </c>
      <c r="AL14" s="252">
        <f t="shared" si="18"/>
        <v>0</v>
      </c>
      <c r="AM14" s="252">
        <f t="shared" si="19"/>
        <v>0</v>
      </c>
      <c r="AN14" s="252">
        <f t="shared" si="20"/>
        <v>0</v>
      </c>
      <c r="AO14" s="252">
        <f t="shared" si="21"/>
        <v>0</v>
      </c>
      <c r="AP14" s="252">
        <f t="shared" si="22"/>
        <v>0</v>
      </c>
      <c r="AQ14" s="252">
        <f t="shared" si="22"/>
        <v>0</v>
      </c>
      <c r="AR14" s="252">
        <f t="shared" si="3"/>
        <v>0</v>
      </c>
      <c r="AS14" s="252">
        <f t="shared" si="4"/>
        <v>0</v>
      </c>
      <c r="AT14" s="252">
        <f t="shared" si="5"/>
        <v>0</v>
      </c>
      <c r="AU14" s="252">
        <f t="shared" si="6"/>
        <v>0</v>
      </c>
      <c r="AV14" s="252">
        <f t="shared" si="7"/>
        <v>0</v>
      </c>
      <c r="AW14" s="252">
        <f t="shared" si="8"/>
        <v>0</v>
      </c>
      <c r="AX14" s="252"/>
      <c r="AY14" s="252">
        <f t="shared" si="23"/>
        <v>0</v>
      </c>
      <c r="AZ14" s="252">
        <f t="shared" si="24"/>
        <v>0</v>
      </c>
      <c r="BA14" s="252"/>
      <c r="BB14" s="252">
        <f t="shared" si="25"/>
        <v>0</v>
      </c>
      <c r="BC14" s="252"/>
      <c r="BD14" s="252">
        <f t="shared" si="26"/>
        <v>0</v>
      </c>
      <c r="BE14" s="252"/>
      <c r="BF14" s="252"/>
      <c r="BG14" s="252">
        <f t="shared" si="27"/>
        <v>0</v>
      </c>
      <c r="BH14" s="252"/>
      <c r="BI14" s="252">
        <f t="shared" si="28"/>
        <v>0</v>
      </c>
      <c r="BJ14" s="252">
        <f t="shared" si="29"/>
        <v>0</v>
      </c>
      <c r="BK14" s="252">
        <f t="shared" si="9"/>
        <v>0</v>
      </c>
      <c r="BM14" s="252">
        <f t="shared" si="10"/>
        <v>0</v>
      </c>
      <c r="BO14" s="252">
        <f t="shared" si="11"/>
        <v>0</v>
      </c>
    </row>
    <row r="15" spans="1:70" ht="20.100000000000001" customHeight="1">
      <c r="B15" s="11">
        <v>7</v>
      </c>
      <c r="C15" s="52" t="str">
        <f>CONCATENATE('2'!C10,'2'!Q10,'2'!D10,'2'!Q10,'2'!E10)</f>
        <v xml:space="preserve">  </v>
      </c>
      <c r="D15" s="51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12">
        <f t="shared" si="0"/>
        <v>0</v>
      </c>
      <c r="Z15" s="12">
        <f t="shared" si="1"/>
        <v>0</v>
      </c>
      <c r="AA15" s="12">
        <f t="shared" si="2"/>
        <v>0</v>
      </c>
      <c r="AB15" s="13">
        <f>ROUNDUP(((40/AA5)*Y15),0)</f>
        <v>0</v>
      </c>
      <c r="AC15" s="14"/>
      <c r="AD15" s="262"/>
      <c r="AE15" s="263"/>
      <c r="AF15" s="252">
        <f t="shared" si="12"/>
        <v>0</v>
      </c>
      <c r="AG15" s="252">
        <f t="shared" si="13"/>
        <v>0</v>
      </c>
      <c r="AH15" s="252">
        <f t="shared" si="14"/>
        <v>0</v>
      </c>
      <c r="AI15" s="252">
        <f t="shared" si="15"/>
        <v>0</v>
      </c>
      <c r="AJ15" s="252">
        <f t="shared" si="16"/>
        <v>0</v>
      </c>
      <c r="AK15" s="252">
        <f t="shared" si="17"/>
        <v>0</v>
      </c>
      <c r="AL15" s="252">
        <f t="shared" si="18"/>
        <v>0</v>
      </c>
      <c r="AM15" s="252">
        <f t="shared" si="19"/>
        <v>0</v>
      </c>
      <c r="AN15" s="252">
        <f t="shared" si="20"/>
        <v>0</v>
      </c>
      <c r="AO15" s="252">
        <f t="shared" si="21"/>
        <v>0</v>
      </c>
      <c r="AP15" s="252">
        <f t="shared" si="22"/>
        <v>0</v>
      </c>
      <c r="AQ15" s="252">
        <f t="shared" si="22"/>
        <v>0</v>
      </c>
      <c r="AR15" s="252">
        <f t="shared" si="3"/>
        <v>0</v>
      </c>
      <c r="AS15" s="252">
        <f t="shared" si="4"/>
        <v>0</v>
      </c>
      <c r="AT15" s="252">
        <f t="shared" si="5"/>
        <v>0</v>
      </c>
      <c r="AU15" s="252">
        <f t="shared" si="6"/>
        <v>0</v>
      </c>
      <c r="AV15" s="252">
        <f t="shared" si="7"/>
        <v>0</v>
      </c>
      <c r="AW15" s="252">
        <f t="shared" si="8"/>
        <v>0</v>
      </c>
      <c r="AX15" s="252"/>
      <c r="AY15" s="252">
        <f t="shared" si="23"/>
        <v>0</v>
      </c>
      <c r="AZ15" s="252">
        <f t="shared" si="24"/>
        <v>0</v>
      </c>
      <c r="BA15" s="252"/>
      <c r="BB15" s="252">
        <f t="shared" si="25"/>
        <v>0</v>
      </c>
      <c r="BC15" s="252"/>
      <c r="BD15" s="252">
        <f t="shared" si="26"/>
        <v>0</v>
      </c>
      <c r="BE15" s="252"/>
      <c r="BF15" s="252"/>
      <c r="BG15" s="252">
        <f t="shared" si="27"/>
        <v>0</v>
      </c>
      <c r="BH15" s="252"/>
      <c r="BI15" s="252">
        <f t="shared" si="28"/>
        <v>0</v>
      </c>
      <c r="BJ15" s="252">
        <f t="shared" si="29"/>
        <v>0</v>
      </c>
      <c r="BK15" s="252">
        <f t="shared" si="9"/>
        <v>0</v>
      </c>
      <c r="BM15" s="252">
        <f t="shared" si="10"/>
        <v>0</v>
      </c>
      <c r="BO15" s="252">
        <f t="shared" si="11"/>
        <v>0</v>
      </c>
    </row>
    <row r="16" spans="1:70" ht="20.100000000000001" customHeight="1">
      <c r="B16" s="11">
        <v>8</v>
      </c>
      <c r="C16" s="52" t="str">
        <f>CONCATENATE('2'!C11,'2'!Q11,'2'!D11,'2'!Q11,'2'!E11)</f>
        <v xml:space="preserve">  </v>
      </c>
      <c r="D16" s="51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12">
        <f t="shared" si="0"/>
        <v>0</v>
      </c>
      <c r="Z16" s="12">
        <f t="shared" si="1"/>
        <v>0</v>
      </c>
      <c r="AA16" s="12">
        <f t="shared" si="2"/>
        <v>0</v>
      </c>
      <c r="AB16" s="13">
        <f>ROUNDUP(((40/AA5)*Y16),0)</f>
        <v>0</v>
      </c>
      <c r="AC16" s="14"/>
      <c r="AD16" s="262"/>
      <c r="AE16" s="263"/>
      <c r="AF16" s="252">
        <f t="shared" si="12"/>
        <v>0</v>
      </c>
      <c r="AG16" s="252">
        <f t="shared" si="13"/>
        <v>0</v>
      </c>
      <c r="AH16" s="252">
        <f t="shared" si="14"/>
        <v>0</v>
      </c>
      <c r="AI16" s="252">
        <f t="shared" si="15"/>
        <v>0</v>
      </c>
      <c r="AJ16" s="252">
        <f t="shared" si="16"/>
        <v>0</v>
      </c>
      <c r="AK16" s="252">
        <f t="shared" si="17"/>
        <v>0</v>
      </c>
      <c r="AL16" s="252">
        <f t="shared" si="18"/>
        <v>0</v>
      </c>
      <c r="AM16" s="252">
        <f t="shared" si="19"/>
        <v>0</v>
      </c>
      <c r="AN16" s="252">
        <f t="shared" si="20"/>
        <v>0</v>
      </c>
      <c r="AO16" s="252">
        <f t="shared" si="21"/>
        <v>0</v>
      </c>
      <c r="AP16" s="252">
        <f t="shared" si="22"/>
        <v>0</v>
      </c>
      <c r="AQ16" s="252">
        <f t="shared" si="22"/>
        <v>0</v>
      </c>
      <c r="AR16" s="252">
        <f t="shared" si="3"/>
        <v>0</v>
      </c>
      <c r="AS16" s="252">
        <f t="shared" si="4"/>
        <v>0</v>
      </c>
      <c r="AT16" s="252">
        <f t="shared" si="5"/>
        <v>0</v>
      </c>
      <c r="AU16" s="252">
        <f t="shared" si="6"/>
        <v>0</v>
      </c>
      <c r="AV16" s="252">
        <f t="shared" si="7"/>
        <v>0</v>
      </c>
      <c r="AW16" s="252">
        <f t="shared" si="8"/>
        <v>0</v>
      </c>
      <c r="AX16" s="252"/>
      <c r="AY16" s="252">
        <f t="shared" si="23"/>
        <v>0</v>
      </c>
      <c r="AZ16" s="252">
        <f t="shared" si="24"/>
        <v>0</v>
      </c>
      <c r="BA16" s="252"/>
      <c r="BB16" s="252">
        <f t="shared" si="25"/>
        <v>0</v>
      </c>
      <c r="BC16" s="252"/>
      <c r="BD16" s="252">
        <f t="shared" si="26"/>
        <v>0</v>
      </c>
      <c r="BE16" s="252"/>
      <c r="BF16" s="252"/>
      <c r="BG16" s="252">
        <f t="shared" si="27"/>
        <v>0</v>
      </c>
      <c r="BH16" s="252"/>
      <c r="BI16" s="252">
        <f t="shared" si="28"/>
        <v>0</v>
      </c>
      <c r="BJ16" s="252">
        <f t="shared" si="29"/>
        <v>0</v>
      </c>
      <c r="BK16" s="252">
        <f t="shared" si="9"/>
        <v>0</v>
      </c>
      <c r="BM16" s="252">
        <f t="shared" si="10"/>
        <v>0</v>
      </c>
      <c r="BO16" s="252">
        <f t="shared" si="11"/>
        <v>0</v>
      </c>
    </row>
    <row r="17" spans="2:67" ht="20.100000000000001" customHeight="1">
      <c r="B17" s="11">
        <v>9</v>
      </c>
      <c r="C17" s="52" t="str">
        <f>CONCATENATE('2'!C12,'2'!Q12,'2'!D12,'2'!Q12,'2'!E12)</f>
        <v xml:space="preserve">  </v>
      </c>
      <c r="D17" s="51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12">
        <f t="shared" si="0"/>
        <v>0</v>
      </c>
      <c r="Z17" s="12">
        <f t="shared" si="1"/>
        <v>0</v>
      </c>
      <c r="AA17" s="12">
        <f t="shared" si="2"/>
        <v>0</v>
      </c>
      <c r="AB17" s="13">
        <f>ROUNDUP(((40/AA5)*Y17),0)</f>
        <v>0</v>
      </c>
      <c r="AC17" s="14"/>
      <c r="AD17" s="262"/>
      <c r="AE17" s="263"/>
      <c r="AF17" s="252">
        <f t="shared" si="12"/>
        <v>0</v>
      </c>
      <c r="AG17" s="252">
        <f t="shared" si="13"/>
        <v>0</v>
      </c>
      <c r="AH17" s="252">
        <f t="shared" si="14"/>
        <v>0</v>
      </c>
      <c r="AI17" s="252">
        <f t="shared" si="15"/>
        <v>0</v>
      </c>
      <c r="AJ17" s="252">
        <f t="shared" si="16"/>
        <v>0</v>
      </c>
      <c r="AK17" s="252">
        <f t="shared" si="17"/>
        <v>0</v>
      </c>
      <c r="AL17" s="252">
        <f t="shared" si="18"/>
        <v>0</v>
      </c>
      <c r="AM17" s="252">
        <f t="shared" si="19"/>
        <v>0</v>
      </c>
      <c r="AN17" s="252">
        <f t="shared" si="20"/>
        <v>0</v>
      </c>
      <c r="AO17" s="252">
        <f t="shared" si="21"/>
        <v>0</v>
      </c>
      <c r="AP17" s="252">
        <f t="shared" si="22"/>
        <v>0</v>
      </c>
      <c r="AQ17" s="252">
        <f t="shared" si="22"/>
        <v>0</v>
      </c>
      <c r="AR17" s="252">
        <f t="shared" si="3"/>
        <v>0</v>
      </c>
      <c r="AS17" s="252">
        <f t="shared" si="4"/>
        <v>0</v>
      </c>
      <c r="AT17" s="252">
        <f t="shared" si="5"/>
        <v>0</v>
      </c>
      <c r="AU17" s="252">
        <f t="shared" si="6"/>
        <v>0</v>
      </c>
      <c r="AV17" s="252">
        <f t="shared" si="7"/>
        <v>0</v>
      </c>
      <c r="AW17" s="252">
        <f t="shared" si="8"/>
        <v>0</v>
      </c>
      <c r="AX17" s="252"/>
      <c r="AY17" s="252">
        <f t="shared" si="23"/>
        <v>0</v>
      </c>
      <c r="AZ17" s="252">
        <f t="shared" si="24"/>
        <v>0</v>
      </c>
      <c r="BA17" s="252"/>
      <c r="BB17" s="252">
        <f t="shared" si="25"/>
        <v>0</v>
      </c>
      <c r="BC17" s="252"/>
      <c r="BD17" s="252">
        <f t="shared" si="26"/>
        <v>0</v>
      </c>
      <c r="BE17" s="252"/>
      <c r="BF17" s="252"/>
      <c r="BG17" s="252">
        <f t="shared" si="27"/>
        <v>0</v>
      </c>
      <c r="BH17" s="252"/>
      <c r="BI17" s="252">
        <f t="shared" si="28"/>
        <v>0</v>
      </c>
      <c r="BJ17" s="252">
        <f t="shared" si="29"/>
        <v>0</v>
      </c>
      <c r="BK17" s="252">
        <f t="shared" si="9"/>
        <v>0</v>
      </c>
      <c r="BM17" s="252">
        <f t="shared" si="10"/>
        <v>0</v>
      </c>
      <c r="BO17" s="252">
        <f t="shared" si="11"/>
        <v>0</v>
      </c>
    </row>
    <row r="18" spans="2:67" ht="20.100000000000001" customHeight="1">
      <c r="B18" s="11">
        <v>10</v>
      </c>
      <c r="C18" s="52" t="str">
        <f>CONCATENATE('2'!C13,'2'!Q13,'2'!D13,'2'!Q13,'2'!E13)</f>
        <v xml:space="preserve">  </v>
      </c>
      <c r="D18" s="51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12">
        <f t="shared" si="0"/>
        <v>0</v>
      </c>
      <c r="Z18" s="12">
        <f t="shared" si="1"/>
        <v>0</v>
      </c>
      <c r="AA18" s="12">
        <f t="shared" si="2"/>
        <v>0</v>
      </c>
      <c r="AB18" s="13">
        <f>ROUNDUP(((40/AA5)*Y18),0)</f>
        <v>0</v>
      </c>
      <c r="AC18" s="14"/>
      <c r="AD18" s="262"/>
      <c r="AE18" s="263"/>
      <c r="AF18" s="252">
        <f t="shared" si="12"/>
        <v>0</v>
      </c>
      <c r="AG18" s="252">
        <f t="shared" si="13"/>
        <v>0</v>
      </c>
      <c r="AH18" s="252">
        <f t="shared" si="14"/>
        <v>0</v>
      </c>
      <c r="AI18" s="252">
        <f t="shared" si="15"/>
        <v>0</v>
      </c>
      <c r="AJ18" s="252">
        <f t="shared" si="16"/>
        <v>0</v>
      </c>
      <c r="AK18" s="252">
        <f t="shared" si="17"/>
        <v>0</v>
      </c>
      <c r="AL18" s="252">
        <f t="shared" si="18"/>
        <v>0</v>
      </c>
      <c r="AM18" s="252">
        <f t="shared" si="19"/>
        <v>0</v>
      </c>
      <c r="AN18" s="252">
        <f t="shared" si="20"/>
        <v>0</v>
      </c>
      <c r="AO18" s="252">
        <f t="shared" si="21"/>
        <v>0</v>
      </c>
      <c r="AP18" s="252">
        <f t="shared" si="22"/>
        <v>0</v>
      </c>
      <c r="AQ18" s="252">
        <f t="shared" si="22"/>
        <v>0</v>
      </c>
      <c r="AR18" s="252">
        <f t="shared" si="3"/>
        <v>0</v>
      </c>
      <c r="AS18" s="252">
        <f t="shared" si="4"/>
        <v>0</v>
      </c>
      <c r="AT18" s="252">
        <f t="shared" si="5"/>
        <v>0</v>
      </c>
      <c r="AU18" s="252">
        <f t="shared" si="6"/>
        <v>0</v>
      </c>
      <c r="AV18" s="252">
        <f t="shared" si="7"/>
        <v>0</v>
      </c>
      <c r="AW18" s="252">
        <f t="shared" si="8"/>
        <v>0</v>
      </c>
      <c r="AX18" s="252"/>
      <c r="AY18" s="252">
        <f t="shared" si="23"/>
        <v>0</v>
      </c>
      <c r="AZ18" s="252">
        <f t="shared" si="24"/>
        <v>0</v>
      </c>
      <c r="BA18" s="252"/>
      <c r="BB18" s="252">
        <f t="shared" si="25"/>
        <v>0</v>
      </c>
      <c r="BC18" s="252"/>
      <c r="BD18" s="252">
        <f t="shared" si="26"/>
        <v>0</v>
      </c>
      <c r="BE18" s="252"/>
      <c r="BF18" s="252"/>
      <c r="BG18" s="252">
        <f t="shared" si="27"/>
        <v>0</v>
      </c>
      <c r="BH18" s="252"/>
      <c r="BI18" s="252">
        <f t="shared" si="28"/>
        <v>0</v>
      </c>
      <c r="BJ18" s="252">
        <f t="shared" si="29"/>
        <v>0</v>
      </c>
      <c r="BK18" s="252">
        <f t="shared" si="9"/>
        <v>0</v>
      </c>
      <c r="BM18" s="252">
        <f t="shared" si="10"/>
        <v>0</v>
      </c>
      <c r="BO18" s="252">
        <f t="shared" si="11"/>
        <v>0</v>
      </c>
    </row>
    <row r="19" spans="2:67" ht="20.100000000000001" customHeight="1">
      <c r="B19" s="11">
        <v>11</v>
      </c>
      <c r="C19" s="52" t="str">
        <f>CONCATENATE('2'!C14,'2'!Q14,'2'!D14,'2'!Q14,'2'!E14)</f>
        <v xml:space="preserve">  </v>
      </c>
      <c r="D19" s="51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12">
        <f t="shared" si="0"/>
        <v>0</v>
      </c>
      <c r="Z19" s="12">
        <f t="shared" si="1"/>
        <v>0</v>
      </c>
      <c r="AA19" s="12">
        <f t="shared" si="2"/>
        <v>0</v>
      </c>
      <c r="AB19" s="13">
        <f>ROUNDUP(((40/AA5)*Y19),0)</f>
        <v>0</v>
      </c>
      <c r="AC19" s="14"/>
      <c r="AD19" s="262"/>
      <c r="AE19" s="263"/>
      <c r="AF19" s="252">
        <f t="shared" si="12"/>
        <v>0</v>
      </c>
      <c r="AG19" s="252">
        <f t="shared" si="13"/>
        <v>0</v>
      </c>
      <c r="AH19" s="252">
        <f t="shared" si="14"/>
        <v>0</v>
      </c>
      <c r="AI19" s="252">
        <f t="shared" si="15"/>
        <v>0</v>
      </c>
      <c r="AJ19" s="252">
        <f t="shared" si="16"/>
        <v>0</v>
      </c>
      <c r="AK19" s="252">
        <f t="shared" si="17"/>
        <v>0</v>
      </c>
      <c r="AL19" s="252">
        <f t="shared" si="18"/>
        <v>0</v>
      </c>
      <c r="AM19" s="252">
        <f t="shared" si="19"/>
        <v>0</v>
      </c>
      <c r="AN19" s="252">
        <f t="shared" si="20"/>
        <v>0</v>
      </c>
      <c r="AO19" s="252">
        <f t="shared" si="21"/>
        <v>0</v>
      </c>
      <c r="AP19" s="252">
        <f t="shared" si="22"/>
        <v>0</v>
      </c>
      <c r="AQ19" s="252">
        <f t="shared" si="22"/>
        <v>0</v>
      </c>
      <c r="AR19" s="252">
        <f t="shared" si="3"/>
        <v>0</v>
      </c>
      <c r="AS19" s="252">
        <f t="shared" si="4"/>
        <v>0</v>
      </c>
      <c r="AT19" s="252">
        <f t="shared" si="5"/>
        <v>0</v>
      </c>
      <c r="AU19" s="252">
        <f t="shared" si="6"/>
        <v>0</v>
      </c>
      <c r="AV19" s="252">
        <f t="shared" si="7"/>
        <v>0</v>
      </c>
      <c r="AW19" s="252">
        <f t="shared" si="8"/>
        <v>0</v>
      </c>
      <c r="AX19" s="252"/>
      <c r="AY19" s="252">
        <f t="shared" si="23"/>
        <v>0</v>
      </c>
      <c r="AZ19" s="252">
        <f t="shared" si="24"/>
        <v>0</v>
      </c>
      <c r="BA19" s="252"/>
      <c r="BB19" s="252">
        <f t="shared" si="25"/>
        <v>0</v>
      </c>
      <c r="BC19" s="252"/>
      <c r="BD19" s="252">
        <f t="shared" si="26"/>
        <v>0</v>
      </c>
      <c r="BE19" s="252"/>
      <c r="BF19" s="252"/>
      <c r="BG19" s="252">
        <f t="shared" si="27"/>
        <v>0</v>
      </c>
      <c r="BH19" s="252"/>
      <c r="BI19" s="252">
        <f t="shared" si="28"/>
        <v>0</v>
      </c>
      <c r="BJ19" s="252">
        <f t="shared" si="29"/>
        <v>0</v>
      </c>
      <c r="BK19" s="252">
        <f t="shared" si="9"/>
        <v>0</v>
      </c>
      <c r="BM19" s="252">
        <f t="shared" si="10"/>
        <v>0</v>
      </c>
      <c r="BO19" s="252">
        <f t="shared" si="11"/>
        <v>0</v>
      </c>
    </row>
    <row r="20" spans="2:67" ht="20.100000000000001" customHeight="1">
      <c r="B20" s="11">
        <v>12</v>
      </c>
      <c r="C20" s="52" t="str">
        <f>CONCATENATE('2'!C15,'2'!Q15,'2'!D15,'2'!Q15,'2'!E15)</f>
        <v xml:space="preserve">  </v>
      </c>
      <c r="D20" s="51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12">
        <f t="shared" si="0"/>
        <v>0</v>
      </c>
      <c r="Z20" s="12">
        <f t="shared" si="1"/>
        <v>0</v>
      </c>
      <c r="AA20" s="12">
        <f t="shared" si="2"/>
        <v>0</v>
      </c>
      <c r="AB20" s="13">
        <f>ROUNDUP(((40/AA5)*Y20),0)</f>
        <v>0</v>
      </c>
      <c r="AC20" s="14"/>
      <c r="AD20" s="262"/>
      <c r="AE20" s="263"/>
      <c r="AF20" s="252">
        <f t="shared" si="12"/>
        <v>0</v>
      </c>
      <c r="AG20" s="252">
        <f t="shared" si="13"/>
        <v>0</v>
      </c>
      <c r="AH20" s="252">
        <f t="shared" si="14"/>
        <v>0</v>
      </c>
      <c r="AI20" s="252">
        <f t="shared" si="15"/>
        <v>0</v>
      </c>
      <c r="AJ20" s="252">
        <f t="shared" si="16"/>
        <v>0</v>
      </c>
      <c r="AK20" s="252">
        <f t="shared" si="17"/>
        <v>0</v>
      </c>
      <c r="AL20" s="252">
        <f t="shared" si="18"/>
        <v>0</v>
      </c>
      <c r="AM20" s="252">
        <f t="shared" si="19"/>
        <v>0</v>
      </c>
      <c r="AN20" s="252">
        <f t="shared" si="20"/>
        <v>0</v>
      </c>
      <c r="AO20" s="252">
        <f t="shared" si="21"/>
        <v>0</v>
      </c>
      <c r="AP20" s="252">
        <f t="shared" si="22"/>
        <v>0</v>
      </c>
      <c r="AQ20" s="252">
        <f t="shared" si="22"/>
        <v>0</v>
      </c>
      <c r="AR20" s="252">
        <f t="shared" si="3"/>
        <v>0</v>
      </c>
      <c r="AS20" s="252">
        <f t="shared" si="4"/>
        <v>0</v>
      </c>
      <c r="AT20" s="252">
        <f t="shared" si="5"/>
        <v>0</v>
      </c>
      <c r="AU20" s="252">
        <f t="shared" si="6"/>
        <v>0</v>
      </c>
      <c r="AV20" s="252">
        <f t="shared" si="7"/>
        <v>0</v>
      </c>
      <c r="AW20" s="252">
        <f t="shared" si="8"/>
        <v>0</v>
      </c>
      <c r="AX20" s="252"/>
      <c r="AY20" s="252">
        <f t="shared" si="23"/>
        <v>0</v>
      </c>
      <c r="AZ20" s="252">
        <f t="shared" si="24"/>
        <v>0</v>
      </c>
      <c r="BA20" s="252"/>
      <c r="BB20" s="252">
        <f t="shared" si="25"/>
        <v>0</v>
      </c>
      <c r="BC20" s="252"/>
      <c r="BD20" s="252">
        <f t="shared" si="26"/>
        <v>0</v>
      </c>
      <c r="BE20" s="252"/>
      <c r="BF20" s="252"/>
      <c r="BG20" s="252">
        <f t="shared" si="27"/>
        <v>0</v>
      </c>
      <c r="BH20" s="252"/>
      <c r="BI20" s="252">
        <f t="shared" si="28"/>
        <v>0</v>
      </c>
      <c r="BJ20" s="252">
        <f t="shared" si="29"/>
        <v>0</v>
      </c>
      <c r="BK20" s="252">
        <f t="shared" si="9"/>
        <v>0</v>
      </c>
      <c r="BM20" s="252">
        <f t="shared" si="10"/>
        <v>0</v>
      </c>
      <c r="BO20" s="252">
        <f t="shared" si="11"/>
        <v>0</v>
      </c>
    </row>
    <row r="21" spans="2:67" ht="20.100000000000001" customHeight="1">
      <c r="B21" s="11">
        <v>13</v>
      </c>
      <c r="C21" s="52" t="str">
        <f>CONCATENATE('2'!C16,'2'!Q16,'2'!D16,'2'!Q16,'2'!E16)</f>
        <v xml:space="preserve">  </v>
      </c>
      <c r="D21" s="51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12">
        <f t="shared" si="0"/>
        <v>0</v>
      </c>
      <c r="Z21" s="12">
        <f t="shared" si="1"/>
        <v>0</v>
      </c>
      <c r="AA21" s="12">
        <f t="shared" si="2"/>
        <v>0</v>
      </c>
      <c r="AB21" s="13">
        <f>ROUNDUP(((40/AA5)*Y21),0)</f>
        <v>0</v>
      </c>
      <c r="AC21" s="14"/>
      <c r="AD21" s="262"/>
      <c r="AE21" s="263"/>
      <c r="AF21" s="252">
        <f t="shared" si="12"/>
        <v>0</v>
      </c>
      <c r="AG21" s="252">
        <f t="shared" si="13"/>
        <v>0</v>
      </c>
      <c r="AH21" s="252">
        <f t="shared" si="14"/>
        <v>0</v>
      </c>
      <c r="AI21" s="252">
        <f t="shared" si="15"/>
        <v>0</v>
      </c>
      <c r="AJ21" s="252">
        <f t="shared" si="16"/>
        <v>0</v>
      </c>
      <c r="AK21" s="252">
        <f t="shared" si="17"/>
        <v>0</v>
      </c>
      <c r="AL21" s="252">
        <f t="shared" si="18"/>
        <v>0</v>
      </c>
      <c r="AM21" s="252">
        <f t="shared" si="19"/>
        <v>0</v>
      </c>
      <c r="AN21" s="252">
        <f t="shared" si="20"/>
        <v>0</v>
      </c>
      <c r="AO21" s="252">
        <f t="shared" si="21"/>
        <v>0</v>
      </c>
      <c r="AP21" s="252">
        <f t="shared" si="22"/>
        <v>0</v>
      </c>
      <c r="AQ21" s="252">
        <f t="shared" si="22"/>
        <v>0</v>
      </c>
      <c r="AR21" s="252">
        <f t="shared" si="3"/>
        <v>0</v>
      </c>
      <c r="AS21" s="252">
        <f t="shared" si="4"/>
        <v>0</v>
      </c>
      <c r="AT21" s="252">
        <f t="shared" si="5"/>
        <v>0</v>
      </c>
      <c r="AU21" s="252">
        <f t="shared" si="6"/>
        <v>0</v>
      </c>
      <c r="AV21" s="252">
        <f t="shared" si="7"/>
        <v>0</v>
      </c>
      <c r="AW21" s="252">
        <f t="shared" si="8"/>
        <v>0</v>
      </c>
      <c r="AX21" s="252"/>
      <c r="AY21" s="252">
        <f t="shared" si="23"/>
        <v>0</v>
      </c>
      <c r="AZ21" s="252">
        <f t="shared" si="24"/>
        <v>0</v>
      </c>
      <c r="BA21" s="252"/>
      <c r="BB21" s="252">
        <f t="shared" si="25"/>
        <v>0</v>
      </c>
      <c r="BC21" s="252"/>
      <c r="BD21" s="252">
        <f t="shared" si="26"/>
        <v>0</v>
      </c>
      <c r="BE21" s="252"/>
      <c r="BF21" s="252"/>
      <c r="BG21" s="252">
        <f t="shared" si="27"/>
        <v>0</v>
      </c>
      <c r="BH21" s="252"/>
      <c r="BI21" s="252">
        <f t="shared" si="28"/>
        <v>0</v>
      </c>
      <c r="BJ21" s="252">
        <f t="shared" si="29"/>
        <v>0</v>
      </c>
      <c r="BK21" s="252">
        <f t="shared" si="9"/>
        <v>0</v>
      </c>
      <c r="BM21" s="252">
        <f t="shared" si="10"/>
        <v>0</v>
      </c>
      <c r="BO21" s="252">
        <f t="shared" si="11"/>
        <v>0</v>
      </c>
    </row>
    <row r="22" spans="2:67" ht="20.100000000000001" customHeight="1">
      <c r="B22" s="11">
        <v>14</v>
      </c>
      <c r="C22" s="52" t="str">
        <f>CONCATENATE('2'!C17,'2'!Q17,'2'!D17,'2'!Q17,'2'!E17)</f>
        <v xml:space="preserve">  </v>
      </c>
      <c r="D22" s="51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12">
        <f t="shared" si="0"/>
        <v>0</v>
      </c>
      <c r="Z22" s="12">
        <f t="shared" si="1"/>
        <v>0</v>
      </c>
      <c r="AA22" s="12">
        <f t="shared" si="2"/>
        <v>0</v>
      </c>
      <c r="AB22" s="13">
        <f>ROUNDUP(((40/AA5)*Y22),0)</f>
        <v>0</v>
      </c>
      <c r="AC22" s="14"/>
      <c r="AD22" s="262"/>
      <c r="AE22" s="263"/>
      <c r="AF22" s="252">
        <f t="shared" si="12"/>
        <v>0</v>
      </c>
      <c r="AG22" s="252">
        <f t="shared" si="13"/>
        <v>0</v>
      </c>
      <c r="AH22" s="252">
        <f t="shared" si="14"/>
        <v>0</v>
      </c>
      <c r="AI22" s="252">
        <f t="shared" si="15"/>
        <v>0</v>
      </c>
      <c r="AJ22" s="252">
        <f t="shared" si="16"/>
        <v>0</v>
      </c>
      <c r="AK22" s="252">
        <f t="shared" si="17"/>
        <v>0</v>
      </c>
      <c r="AL22" s="252">
        <f t="shared" si="18"/>
        <v>0</v>
      </c>
      <c r="AM22" s="252">
        <f t="shared" si="19"/>
        <v>0</v>
      </c>
      <c r="AN22" s="252">
        <f t="shared" si="20"/>
        <v>0</v>
      </c>
      <c r="AO22" s="252">
        <f t="shared" si="21"/>
        <v>0</v>
      </c>
      <c r="AP22" s="252">
        <f t="shared" si="22"/>
        <v>0</v>
      </c>
      <c r="AQ22" s="252">
        <f t="shared" si="22"/>
        <v>0</v>
      </c>
      <c r="AR22" s="252">
        <f t="shared" si="3"/>
        <v>0</v>
      </c>
      <c r="AS22" s="252">
        <f t="shared" si="4"/>
        <v>0</v>
      </c>
      <c r="AT22" s="252">
        <f t="shared" si="5"/>
        <v>0</v>
      </c>
      <c r="AU22" s="252">
        <f t="shared" si="6"/>
        <v>0</v>
      </c>
      <c r="AV22" s="252">
        <f t="shared" si="7"/>
        <v>0</v>
      </c>
      <c r="AW22" s="252">
        <f t="shared" si="8"/>
        <v>0</v>
      </c>
      <c r="AX22" s="252"/>
      <c r="AY22" s="252">
        <f t="shared" si="23"/>
        <v>0</v>
      </c>
      <c r="AZ22" s="252">
        <f t="shared" si="24"/>
        <v>0</v>
      </c>
      <c r="BA22" s="252"/>
      <c r="BB22" s="252">
        <f t="shared" si="25"/>
        <v>0</v>
      </c>
      <c r="BC22" s="252"/>
      <c r="BD22" s="252">
        <f t="shared" si="26"/>
        <v>0</v>
      </c>
      <c r="BE22" s="252"/>
      <c r="BF22" s="252"/>
      <c r="BG22" s="252">
        <f t="shared" si="27"/>
        <v>0</v>
      </c>
      <c r="BH22" s="252"/>
      <c r="BI22" s="252">
        <f t="shared" si="28"/>
        <v>0</v>
      </c>
      <c r="BJ22" s="252">
        <f t="shared" si="29"/>
        <v>0</v>
      </c>
      <c r="BK22" s="252">
        <f t="shared" si="9"/>
        <v>0</v>
      </c>
      <c r="BM22" s="252">
        <f t="shared" si="10"/>
        <v>0</v>
      </c>
      <c r="BO22" s="252">
        <f t="shared" si="11"/>
        <v>0</v>
      </c>
    </row>
    <row r="23" spans="2:67" ht="20.100000000000001" customHeight="1">
      <c r="B23" s="11">
        <v>15</v>
      </c>
      <c r="C23" s="52" t="str">
        <f>CONCATENATE('2'!C18,'2'!Q18,'2'!D18,'2'!Q18,'2'!E18)</f>
        <v xml:space="preserve">  </v>
      </c>
      <c r="D23" s="51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12">
        <f t="shared" si="0"/>
        <v>0</v>
      </c>
      <c r="Z23" s="12">
        <f t="shared" si="1"/>
        <v>0</v>
      </c>
      <c r="AA23" s="12">
        <f t="shared" si="2"/>
        <v>0</v>
      </c>
      <c r="AB23" s="13">
        <f>ROUNDUP(((40/AA5)*Y23),0)</f>
        <v>0</v>
      </c>
      <c r="AC23" s="14"/>
      <c r="AD23" s="262"/>
      <c r="AE23" s="263"/>
      <c r="AF23" s="252">
        <f t="shared" si="12"/>
        <v>0</v>
      </c>
      <c r="AG23" s="252">
        <f t="shared" si="13"/>
        <v>0</v>
      </c>
      <c r="AH23" s="252">
        <f t="shared" si="14"/>
        <v>0</v>
      </c>
      <c r="AI23" s="252">
        <f t="shared" si="15"/>
        <v>0</v>
      </c>
      <c r="AJ23" s="252">
        <f t="shared" si="16"/>
        <v>0</v>
      </c>
      <c r="AK23" s="252">
        <f t="shared" si="17"/>
        <v>0</v>
      </c>
      <c r="AL23" s="252">
        <f t="shared" si="18"/>
        <v>0</v>
      </c>
      <c r="AM23" s="252">
        <f t="shared" si="19"/>
        <v>0</v>
      </c>
      <c r="AN23" s="252">
        <f t="shared" si="20"/>
        <v>0</v>
      </c>
      <c r="AO23" s="252">
        <f t="shared" si="21"/>
        <v>0</v>
      </c>
      <c r="AP23" s="252">
        <f t="shared" si="22"/>
        <v>0</v>
      </c>
      <c r="AQ23" s="252">
        <f t="shared" si="22"/>
        <v>0</v>
      </c>
      <c r="AR23" s="252">
        <f t="shared" si="3"/>
        <v>0</v>
      </c>
      <c r="AS23" s="252">
        <f t="shared" si="4"/>
        <v>0</v>
      </c>
      <c r="AT23" s="252">
        <f t="shared" si="5"/>
        <v>0</v>
      </c>
      <c r="AU23" s="252">
        <f t="shared" si="6"/>
        <v>0</v>
      </c>
      <c r="AV23" s="252">
        <f t="shared" si="7"/>
        <v>0</v>
      </c>
      <c r="AW23" s="252">
        <f t="shared" si="8"/>
        <v>0</v>
      </c>
      <c r="AX23" s="252"/>
      <c r="AY23" s="252">
        <f t="shared" si="23"/>
        <v>0</v>
      </c>
      <c r="AZ23" s="252">
        <f t="shared" si="24"/>
        <v>0</v>
      </c>
      <c r="BA23" s="252"/>
      <c r="BB23" s="252">
        <f t="shared" si="25"/>
        <v>0</v>
      </c>
      <c r="BC23" s="252"/>
      <c r="BD23" s="252">
        <f t="shared" si="26"/>
        <v>0</v>
      </c>
      <c r="BE23" s="252"/>
      <c r="BF23" s="252"/>
      <c r="BG23" s="252">
        <f t="shared" si="27"/>
        <v>0</v>
      </c>
      <c r="BH23" s="252"/>
      <c r="BI23" s="252">
        <f t="shared" si="28"/>
        <v>0</v>
      </c>
      <c r="BJ23" s="252">
        <f t="shared" si="29"/>
        <v>0</v>
      </c>
      <c r="BK23" s="252">
        <f t="shared" si="9"/>
        <v>0</v>
      </c>
      <c r="BM23" s="252">
        <f t="shared" si="10"/>
        <v>0</v>
      </c>
      <c r="BO23" s="252">
        <f t="shared" si="11"/>
        <v>0</v>
      </c>
    </row>
    <row r="24" spans="2:67" ht="20.100000000000001" customHeight="1">
      <c r="B24" s="11">
        <v>16</v>
      </c>
      <c r="C24" s="52" t="str">
        <f>CONCATENATE('2'!C19,'2'!Q19,'2'!D19,'2'!Q19,'2'!E19)</f>
        <v xml:space="preserve">  </v>
      </c>
      <c r="D24" s="51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12">
        <f t="shared" si="0"/>
        <v>0</v>
      </c>
      <c r="Z24" s="12">
        <f t="shared" si="1"/>
        <v>0</v>
      </c>
      <c r="AA24" s="12">
        <f t="shared" si="2"/>
        <v>0</v>
      </c>
      <c r="AB24" s="13">
        <f>ROUNDUP(((40/AA5)*Y24),0)</f>
        <v>0</v>
      </c>
      <c r="AC24" s="14"/>
      <c r="AD24" s="262"/>
      <c r="AE24" s="263"/>
      <c r="AF24" s="252">
        <f t="shared" si="12"/>
        <v>0</v>
      </c>
      <c r="AG24" s="252">
        <f t="shared" si="13"/>
        <v>0</v>
      </c>
      <c r="AH24" s="252">
        <f t="shared" si="14"/>
        <v>0</v>
      </c>
      <c r="AI24" s="252">
        <f t="shared" si="15"/>
        <v>0</v>
      </c>
      <c r="AJ24" s="252">
        <f t="shared" si="16"/>
        <v>0</v>
      </c>
      <c r="AK24" s="252">
        <f t="shared" si="17"/>
        <v>0</v>
      </c>
      <c r="AL24" s="252">
        <f t="shared" si="18"/>
        <v>0</v>
      </c>
      <c r="AM24" s="252">
        <f t="shared" si="19"/>
        <v>0</v>
      </c>
      <c r="AN24" s="252">
        <f t="shared" si="20"/>
        <v>0</v>
      </c>
      <c r="AO24" s="252">
        <f t="shared" si="21"/>
        <v>0</v>
      </c>
      <c r="AP24" s="252">
        <f t="shared" si="22"/>
        <v>0</v>
      </c>
      <c r="AQ24" s="252">
        <f t="shared" si="22"/>
        <v>0</v>
      </c>
      <c r="AR24" s="252">
        <f t="shared" si="3"/>
        <v>0</v>
      </c>
      <c r="AS24" s="252">
        <f t="shared" si="4"/>
        <v>0</v>
      </c>
      <c r="AT24" s="252">
        <f t="shared" si="5"/>
        <v>0</v>
      </c>
      <c r="AU24" s="252">
        <f t="shared" si="6"/>
        <v>0</v>
      </c>
      <c r="AV24" s="252">
        <f t="shared" si="7"/>
        <v>0</v>
      </c>
      <c r="AW24" s="252">
        <f t="shared" si="8"/>
        <v>0</v>
      </c>
      <c r="AX24" s="252"/>
      <c r="AY24" s="252">
        <f t="shared" si="23"/>
        <v>0</v>
      </c>
      <c r="AZ24" s="252">
        <f t="shared" si="24"/>
        <v>0</v>
      </c>
      <c r="BA24" s="252"/>
      <c r="BB24" s="252">
        <f t="shared" si="25"/>
        <v>0</v>
      </c>
      <c r="BC24" s="252"/>
      <c r="BD24" s="252">
        <f t="shared" si="26"/>
        <v>0</v>
      </c>
      <c r="BE24" s="252"/>
      <c r="BF24" s="252"/>
      <c r="BG24" s="252">
        <f t="shared" si="27"/>
        <v>0</v>
      </c>
      <c r="BH24" s="252"/>
      <c r="BI24" s="252">
        <f t="shared" si="28"/>
        <v>0</v>
      </c>
      <c r="BJ24" s="252">
        <f t="shared" si="29"/>
        <v>0</v>
      </c>
      <c r="BK24" s="252">
        <f t="shared" si="9"/>
        <v>0</v>
      </c>
      <c r="BM24" s="252">
        <f t="shared" si="10"/>
        <v>0</v>
      </c>
      <c r="BO24" s="252">
        <f t="shared" si="11"/>
        <v>0</v>
      </c>
    </row>
    <row r="25" spans="2:67" ht="20.100000000000001" customHeight="1">
      <c r="B25" s="11">
        <v>17</v>
      </c>
      <c r="C25" s="52" t="str">
        <f>CONCATENATE('2'!C20,'2'!Q20,'2'!D20,'2'!Q20,'2'!E20)</f>
        <v xml:space="preserve">  </v>
      </c>
      <c r="D25" s="51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12">
        <f t="shared" si="0"/>
        <v>0</v>
      </c>
      <c r="Z25" s="12">
        <f t="shared" si="1"/>
        <v>0</v>
      </c>
      <c r="AA25" s="12">
        <f t="shared" si="2"/>
        <v>0</v>
      </c>
      <c r="AB25" s="13">
        <f>ROUNDUP(((40/AA5)*Y25),0)</f>
        <v>0</v>
      </c>
      <c r="AC25" s="14"/>
      <c r="AD25" s="262"/>
      <c r="AE25" s="263"/>
      <c r="AF25" s="252">
        <f t="shared" si="12"/>
        <v>0</v>
      </c>
      <c r="AG25" s="252">
        <f t="shared" si="13"/>
        <v>0</v>
      </c>
      <c r="AH25" s="252">
        <f t="shared" si="14"/>
        <v>0</v>
      </c>
      <c r="AI25" s="252">
        <f t="shared" si="15"/>
        <v>0</v>
      </c>
      <c r="AJ25" s="252">
        <f t="shared" si="16"/>
        <v>0</v>
      </c>
      <c r="AK25" s="252">
        <f t="shared" si="17"/>
        <v>0</v>
      </c>
      <c r="AL25" s="252">
        <f t="shared" si="18"/>
        <v>0</v>
      </c>
      <c r="AM25" s="252">
        <f t="shared" si="19"/>
        <v>0</v>
      </c>
      <c r="AN25" s="252">
        <f t="shared" si="20"/>
        <v>0</v>
      </c>
      <c r="AO25" s="252">
        <f t="shared" si="21"/>
        <v>0</v>
      </c>
      <c r="AP25" s="252">
        <f t="shared" si="22"/>
        <v>0</v>
      </c>
      <c r="AQ25" s="252">
        <f t="shared" si="22"/>
        <v>0</v>
      </c>
      <c r="AR25" s="252">
        <f t="shared" si="3"/>
        <v>0</v>
      </c>
      <c r="AS25" s="252">
        <f t="shared" si="4"/>
        <v>0</v>
      </c>
      <c r="AT25" s="252">
        <f t="shared" si="5"/>
        <v>0</v>
      </c>
      <c r="AU25" s="252">
        <f t="shared" si="6"/>
        <v>0</v>
      </c>
      <c r="AV25" s="252">
        <f t="shared" si="7"/>
        <v>0</v>
      </c>
      <c r="AW25" s="252">
        <f t="shared" si="8"/>
        <v>0</v>
      </c>
      <c r="AX25" s="252"/>
      <c r="AY25" s="252">
        <f t="shared" si="23"/>
        <v>0</v>
      </c>
      <c r="AZ25" s="252">
        <f t="shared" si="24"/>
        <v>0</v>
      </c>
      <c r="BA25" s="252"/>
      <c r="BB25" s="252">
        <f t="shared" si="25"/>
        <v>0</v>
      </c>
      <c r="BC25" s="252"/>
      <c r="BD25" s="252">
        <f t="shared" si="26"/>
        <v>0</v>
      </c>
      <c r="BE25" s="252"/>
      <c r="BF25" s="252"/>
      <c r="BG25" s="252">
        <f t="shared" si="27"/>
        <v>0</v>
      </c>
      <c r="BH25" s="252"/>
      <c r="BI25" s="252">
        <f t="shared" si="28"/>
        <v>0</v>
      </c>
      <c r="BJ25" s="252">
        <f t="shared" si="29"/>
        <v>0</v>
      </c>
      <c r="BK25" s="252">
        <f t="shared" si="9"/>
        <v>0</v>
      </c>
      <c r="BM25" s="252">
        <f t="shared" si="10"/>
        <v>0</v>
      </c>
      <c r="BO25" s="252">
        <f t="shared" si="11"/>
        <v>0</v>
      </c>
    </row>
    <row r="26" spans="2:67" ht="20.100000000000001" customHeight="1">
      <c r="B26" s="11">
        <v>18</v>
      </c>
      <c r="C26" s="52" t="str">
        <f>CONCATENATE('2'!C21,'2'!Q21,'2'!D21,'2'!Q21,'2'!E21)</f>
        <v xml:space="preserve">  </v>
      </c>
      <c r="D26" s="51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12">
        <f t="shared" si="0"/>
        <v>0</v>
      </c>
      <c r="Z26" s="12">
        <f t="shared" si="1"/>
        <v>0</v>
      </c>
      <c r="AA26" s="12">
        <f t="shared" si="2"/>
        <v>0</v>
      </c>
      <c r="AB26" s="13">
        <f>ROUNDUP(((40/AA5)*Y26),0)</f>
        <v>0</v>
      </c>
      <c r="AC26" s="14"/>
      <c r="AD26" s="262"/>
      <c r="AE26" s="263"/>
      <c r="AF26" s="252">
        <f t="shared" si="12"/>
        <v>0</v>
      </c>
      <c r="AG26" s="252">
        <f t="shared" si="13"/>
        <v>0</v>
      </c>
      <c r="AH26" s="252">
        <f t="shared" si="14"/>
        <v>0</v>
      </c>
      <c r="AI26" s="252">
        <f t="shared" si="15"/>
        <v>0</v>
      </c>
      <c r="AJ26" s="252">
        <f t="shared" si="16"/>
        <v>0</v>
      </c>
      <c r="AK26" s="252">
        <f t="shared" si="17"/>
        <v>0</v>
      </c>
      <c r="AL26" s="252">
        <f t="shared" si="18"/>
        <v>0</v>
      </c>
      <c r="AM26" s="252">
        <f t="shared" si="19"/>
        <v>0</v>
      </c>
      <c r="AN26" s="252">
        <f t="shared" si="20"/>
        <v>0</v>
      </c>
      <c r="AO26" s="252">
        <f t="shared" si="21"/>
        <v>0</v>
      </c>
      <c r="AP26" s="252">
        <f t="shared" si="22"/>
        <v>0</v>
      </c>
      <c r="AQ26" s="252">
        <f t="shared" si="22"/>
        <v>0</v>
      </c>
      <c r="AR26" s="252">
        <f t="shared" si="3"/>
        <v>0</v>
      </c>
      <c r="AS26" s="252">
        <f t="shared" si="4"/>
        <v>0</v>
      </c>
      <c r="AT26" s="252">
        <f t="shared" si="5"/>
        <v>0</v>
      </c>
      <c r="AU26" s="252">
        <f t="shared" si="6"/>
        <v>0</v>
      </c>
      <c r="AV26" s="252">
        <f t="shared" si="7"/>
        <v>0</v>
      </c>
      <c r="AW26" s="252">
        <f t="shared" si="8"/>
        <v>0</v>
      </c>
      <c r="AX26" s="252"/>
      <c r="AY26" s="252">
        <f t="shared" si="23"/>
        <v>0</v>
      </c>
      <c r="AZ26" s="252">
        <f t="shared" si="24"/>
        <v>0</v>
      </c>
      <c r="BA26" s="252"/>
      <c r="BB26" s="252">
        <f t="shared" si="25"/>
        <v>0</v>
      </c>
      <c r="BC26" s="252"/>
      <c r="BD26" s="252">
        <f t="shared" si="26"/>
        <v>0</v>
      </c>
      <c r="BE26" s="252"/>
      <c r="BF26" s="252"/>
      <c r="BG26" s="252">
        <f t="shared" si="27"/>
        <v>0</v>
      </c>
      <c r="BH26" s="252"/>
      <c r="BI26" s="252">
        <f t="shared" si="28"/>
        <v>0</v>
      </c>
      <c r="BJ26" s="252">
        <f t="shared" si="29"/>
        <v>0</v>
      </c>
      <c r="BK26" s="252">
        <f t="shared" si="9"/>
        <v>0</v>
      </c>
      <c r="BM26" s="252">
        <f t="shared" si="10"/>
        <v>0</v>
      </c>
      <c r="BO26" s="252">
        <f t="shared" si="11"/>
        <v>0</v>
      </c>
    </row>
    <row r="27" spans="2:67" ht="20.100000000000001" customHeight="1">
      <c r="B27" s="11">
        <v>19</v>
      </c>
      <c r="C27" s="52" t="str">
        <f>CONCATENATE('2'!C22,'2'!Q22,'2'!D22,'2'!Q22,'2'!E22)</f>
        <v xml:space="preserve">  </v>
      </c>
      <c r="D27" s="51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12">
        <f t="shared" si="0"/>
        <v>0</v>
      </c>
      <c r="Z27" s="12">
        <f t="shared" si="1"/>
        <v>0</v>
      </c>
      <c r="AA27" s="12">
        <f t="shared" si="2"/>
        <v>0</v>
      </c>
      <c r="AB27" s="13">
        <f>ROUNDUP(((40/AA5)*Y27),0)</f>
        <v>0</v>
      </c>
      <c r="AC27" s="14"/>
      <c r="AD27" s="262"/>
      <c r="AE27" s="263"/>
      <c r="AF27" s="252">
        <f t="shared" si="12"/>
        <v>0</v>
      </c>
      <c r="AG27" s="252">
        <f t="shared" si="13"/>
        <v>0</v>
      </c>
      <c r="AH27" s="252">
        <f t="shared" si="14"/>
        <v>0</v>
      </c>
      <c r="AI27" s="252">
        <f t="shared" si="15"/>
        <v>0</v>
      </c>
      <c r="AJ27" s="252">
        <f t="shared" si="16"/>
        <v>0</v>
      </c>
      <c r="AK27" s="252">
        <f t="shared" si="17"/>
        <v>0</v>
      </c>
      <c r="AL27" s="252">
        <f t="shared" si="18"/>
        <v>0</v>
      </c>
      <c r="AM27" s="252">
        <f t="shared" si="19"/>
        <v>0</v>
      </c>
      <c r="AN27" s="252">
        <f t="shared" si="20"/>
        <v>0</v>
      </c>
      <c r="AO27" s="252">
        <f t="shared" si="21"/>
        <v>0</v>
      </c>
      <c r="AP27" s="252">
        <f t="shared" si="22"/>
        <v>0</v>
      </c>
      <c r="AQ27" s="252">
        <f t="shared" si="22"/>
        <v>0</v>
      </c>
      <c r="AR27" s="252">
        <f t="shared" si="3"/>
        <v>0</v>
      </c>
      <c r="AS27" s="252">
        <f t="shared" si="4"/>
        <v>0</v>
      </c>
      <c r="AT27" s="252">
        <f t="shared" si="5"/>
        <v>0</v>
      </c>
      <c r="AU27" s="252">
        <f t="shared" si="6"/>
        <v>0</v>
      </c>
      <c r="AV27" s="252">
        <f t="shared" si="7"/>
        <v>0</v>
      </c>
      <c r="AW27" s="252">
        <f t="shared" si="8"/>
        <v>0</v>
      </c>
      <c r="AX27" s="252"/>
      <c r="AY27" s="252">
        <f t="shared" si="23"/>
        <v>0</v>
      </c>
      <c r="AZ27" s="252">
        <f t="shared" si="24"/>
        <v>0</v>
      </c>
      <c r="BA27" s="252"/>
      <c r="BB27" s="252">
        <f t="shared" si="25"/>
        <v>0</v>
      </c>
      <c r="BC27" s="252"/>
      <c r="BD27" s="252">
        <f t="shared" si="26"/>
        <v>0</v>
      </c>
      <c r="BE27" s="252"/>
      <c r="BF27" s="252"/>
      <c r="BG27" s="252">
        <f t="shared" si="27"/>
        <v>0</v>
      </c>
      <c r="BH27" s="252"/>
      <c r="BI27" s="252">
        <f t="shared" si="28"/>
        <v>0</v>
      </c>
      <c r="BJ27" s="252">
        <f t="shared" si="29"/>
        <v>0</v>
      </c>
      <c r="BK27" s="252">
        <f t="shared" si="9"/>
        <v>0</v>
      </c>
      <c r="BM27" s="252">
        <f t="shared" si="10"/>
        <v>0</v>
      </c>
      <c r="BO27" s="252">
        <f t="shared" si="11"/>
        <v>0</v>
      </c>
    </row>
    <row r="28" spans="2:67" ht="20.100000000000001" customHeight="1">
      <c r="B28" s="11">
        <v>20</v>
      </c>
      <c r="C28" s="52" t="str">
        <f>CONCATENATE('2'!C23,'2'!Q23,'2'!D23,'2'!Q23,'2'!E23)</f>
        <v xml:space="preserve">  </v>
      </c>
      <c r="D28" s="51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12">
        <f t="shared" si="0"/>
        <v>0</v>
      </c>
      <c r="Z28" s="12">
        <f t="shared" si="1"/>
        <v>0</v>
      </c>
      <c r="AA28" s="12">
        <f t="shared" si="2"/>
        <v>0</v>
      </c>
      <c r="AB28" s="13">
        <f>ROUNDUP(((40/AA5)*Y28),0)</f>
        <v>0</v>
      </c>
      <c r="AC28" s="14"/>
      <c r="AD28" s="262"/>
      <c r="AE28" s="263"/>
      <c r="AF28" s="252">
        <f t="shared" si="12"/>
        <v>0</v>
      </c>
      <c r="AG28" s="252">
        <f t="shared" si="13"/>
        <v>0</v>
      </c>
      <c r="AH28" s="252">
        <f t="shared" si="14"/>
        <v>0</v>
      </c>
      <c r="AI28" s="252">
        <f t="shared" si="15"/>
        <v>0</v>
      </c>
      <c r="AJ28" s="252">
        <f t="shared" si="16"/>
        <v>0</v>
      </c>
      <c r="AK28" s="252">
        <f t="shared" si="17"/>
        <v>0</v>
      </c>
      <c r="AL28" s="252">
        <f t="shared" si="18"/>
        <v>0</v>
      </c>
      <c r="AM28" s="252">
        <f t="shared" si="19"/>
        <v>0</v>
      </c>
      <c r="AN28" s="252">
        <f t="shared" si="20"/>
        <v>0</v>
      </c>
      <c r="AO28" s="252">
        <f t="shared" si="21"/>
        <v>0</v>
      </c>
      <c r="AP28" s="252">
        <f t="shared" si="22"/>
        <v>0</v>
      </c>
      <c r="AQ28" s="252">
        <f t="shared" si="22"/>
        <v>0</v>
      </c>
      <c r="AR28" s="252">
        <f t="shared" si="3"/>
        <v>0</v>
      </c>
      <c r="AS28" s="252">
        <f t="shared" si="4"/>
        <v>0</v>
      </c>
      <c r="AT28" s="252">
        <f t="shared" si="5"/>
        <v>0</v>
      </c>
      <c r="AU28" s="252">
        <f t="shared" si="6"/>
        <v>0</v>
      </c>
      <c r="AV28" s="252">
        <f t="shared" si="7"/>
        <v>0</v>
      </c>
      <c r="AW28" s="252">
        <f t="shared" si="8"/>
        <v>0</v>
      </c>
      <c r="AX28" s="252"/>
      <c r="AY28" s="252">
        <f t="shared" si="23"/>
        <v>0</v>
      </c>
      <c r="AZ28" s="252">
        <f t="shared" si="24"/>
        <v>0</v>
      </c>
      <c r="BA28" s="252"/>
      <c r="BB28" s="252">
        <f t="shared" si="25"/>
        <v>0</v>
      </c>
      <c r="BC28" s="252"/>
      <c r="BD28" s="252">
        <f t="shared" si="26"/>
        <v>0</v>
      </c>
      <c r="BE28" s="252"/>
      <c r="BF28" s="252"/>
      <c r="BG28" s="252">
        <f t="shared" si="27"/>
        <v>0</v>
      </c>
      <c r="BH28" s="252"/>
      <c r="BI28" s="252">
        <f t="shared" si="28"/>
        <v>0</v>
      </c>
      <c r="BJ28" s="252">
        <f t="shared" si="29"/>
        <v>0</v>
      </c>
      <c r="BK28" s="252">
        <f t="shared" si="9"/>
        <v>0</v>
      </c>
      <c r="BM28" s="252">
        <f t="shared" si="10"/>
        <v>0</v>
      </c>
      <c r="BO28" s="252">
        <f t="shared" si="11"/>
        <v>0</v>
      </c>
    </row>
    <row r="29" spans="2:67" ht="20.100000000000001" customHeight="1">
      <c r="B29" s="11">
        <v>21</v>
      </c>
      <c r="C29" s="52" t="str">
        <f>CONCATENATE('2'!C24,'2'!Q24,'2'!D24,'2'!Q24,'2'!E24)</f>
        <v xml:space="preserve">  </v>
      </c>
      <c r="D29" s="51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12">
        <f t="shared" si="0"/>
        <v>0</v>
      </c>
      <c r="Z29" s="12">
        <f t="shared" si="1"/>
        <v>0</v>
      </c>
      <c r="AA29" s="12">
        <f t="shared" si="2"/>
        <v>0</v>
      </c>
      <c r="AB29" s="13">
        <f>ROUNDUP(((40/AA5)*Y29),0)</f>
        <v>0</v>
      </c>
      <c r="AC29" s="14"/>
      <c r="AD29" s="262"/>
      <c r="AE29" s="263"/>
      <c r="AF29" s="252">
        <f t="shared" si="12"/>
        <v>0</v>
      </c>
      <c r="AG29" s="252">
        <f t="shared" si="13"/>
        <v>0</v>
      </c>
      <c r="AH29" s="252">
        <f t="shared" si="14"/>
        <v>0</v>
      </c>
      <c r="AI29" s="252">
        <f t="shared" si="15"/>
        <v>0</v>
      </c>
      <c r="AJ29" s="252">
        <f t="shared" si="16"/>
        <v>0</v>
      </c>
      <c r="AK29" s="252">
        <f t="shared" si="17"/>
        <v>0</v>
      </c>
      <c r="AL29" s="252">
        <f t="shared" si="18"/>
        <v>0</v>
      </c>
      <c r="AM29" s="252">
        <f t="shared" si="19"/>
        <v>0</v>
      </c>
      <c r="AN29" s="252">
        <f t="shared" si="20"/>
        <v>0</v>
      </c>
      <c r="AO29" s="252">
        <f t="shared" si="21"/>
        <v>0</v>
      </c>
      <c r="AP29" s="252">
        <f t="shared" si="22"/>
        <v>0</v>
      </c>
      <c r="AQ29" s="252">
        <f t="shared" si="22"/>
        <v>0</v>
      </c>
      <c r="AR29" s="252">
        <f t="shared" si="3"/>
        <v>0</v>
      </c>
      <c r="AS29" s="252">
        <f t="shared" si="4"/>
        <v>0</v>
      </c>
      <c r="AT29" s="252">
        <f t="shared" si="5"/>
        <v>0</v>
      </c>
      <c r="AU29" s="252">
        <f t="shared" si="6"/>
        <v>0</v>
      </c>
      <c r="AV29" s="252">
        <f t="shared" si="7"/>
        <v>0</v>
      </c>
      <c r="AW29" s="252">
        <f t="shared" si="8"/>
        <v>0</v>
      </c>
      <c r="AX29" s="252"/>
      <c r="AY29" s="252">
        <f t="shared" si="23"/>
        <v>0</v>
      </c>
      <c r="AZ29" s="252">
        <f t="shared" si="24"/>
        <v>0</v>
      </c>
      <c r="BA29" s="252"/>
      <c r="BB29" s="252">
        <f t="shared" si="25"/>
        <v>0</v>
      </c>
      <c r="BC29" s="252"/>
      <c r="BD29" s="252">
        <f t="shared" si="26"/>
        <v>0</v>
      </c>
      <c r="BE29" s="252"/>
      <c r="BF29" s="252"/>
      <c r="BG29" s="252">
        <f t="shared" si="27"/>
        <v>0</v>
      </c>
      <c r="BH29" s="252"/>
      <c r="BI29" s="252">
        <f t="shared" si="28"/>
        <v>0</v>
      </c>
      <c r="BJ29" s="252">
        <f t="shared" si="29"/>
        <v>0</v>
      </c>
      <c r="BK29" s="252">
        <f t="shared" si="9"/>
        <v>0</v>
      </c>
      <c r="BM29" s="252">
        <f t="shared" si="10"/>
        <v>0</v>
      </c>
      <c r="BO29" s="252">
        <f t="shared" si="11"/>
        <v>0</v>
      </c>
    </row>
    <row r="30" spans="2:67" ht="20.100000000000001" customHeight="1">
      <c r="B30" s="11">
        <v>22</v>
      </c>
      <c r="C30" s="52" t="str">
        <f>CONCATENATE('2'!C25,'2'!Q25,'2'!D25,'2'!Q25,'2'!E25)</f>
        <v xml:space="preserve">  </v>
      </c>
      <c r="D30" s="5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12">
        <f t="shared" si="0"/>
        <v>0</v>
      </c>
      <c r="Z30" s="12">
        <f t="shared" si="1"/>
        <v>0</v>
      </c>
      <c r="AA30" s="12">
        <f t="shared" si="2"/>
        <v>0</v>
      </c>
      <c r="AB30" s="13">
        <f>ROUNDUP(((40/AA5)*Y30),0)</f>
        <v>0</v>
      </c>
      <c r="AC30" s="14"/>
      <c r="AD30" s="262"/>
      <c r="AE30" s="263"/>
      <c r="AF30" s="252">
        <f t="shared" si="12"/>
        <v>0</v>
      </c>
      <c r="AG30" s="252">
        <f t="shared" si="13"/>
        <v>0</v>
      </c>
      <c r="AH30" s="252">
        <f t="shared" si="14"/>
        <v>0</v>
      </c>
      <c r="AI30" s="252">
        <f t="shared" si="15"/>
        <v>0</v>
      </c>
      <c r="AJ30" s="252">
        <f t="shared" si="16"/>
        <v>0</v>
      </c>
      <c r="AK30" s="252">
        <f t="shared" si="17"/>
        <v>0</v>
      </c>
      <c r="AL30" s="252">
        <f t="shared" si="18"/>
        <v>0</v>
      </c>
      <c r="AM30" s="252">
        <f t="shared" si="19"/>
        <v>0</v>
      </c>
      <c r="AN30" s="252">
        <f t="shared" si="20"/>
        <v>0</v>
      </c>
      <c r="AO30" s="252">
        <f t="shared" si="21"/>
        <v>0</v>
      </c>
      <c r="AP30" s="252">
        <f t="shared" si="22"/>
        <v>0</v>
      </c>
      <c r="AQ30" s="252">
        <f t="shared" si="22"/>
        <v>0</v>
      </c>
      <c r="AR30" s="252">
        <f t="shared" si="3"/>
        <v>0</v>
      </c>
      <c r="AS30" s="252">
        <f t="shared" si="4"/>
        <v>0</v>
      </c>
      <c r="AT30" s="252">
        <f t="shared" si="5"/>
        <v>0</v>
      </c>
      <c r="AU30" s="252">
        <f t="shared" si="6"/>
        <v>0</v>
      </c>
      <c r="AV30" s="252">
        <f t="shared" si="7"/>
        <v>0</v>
      </c>
      <c r="AW30" s="252">
        <f t="shared" si="8"/>
        <v>0</v>
      </c>
      <c r="AX30" s="252"/>
      <c r="AY30" s="252">
        <f t="shared" si="23"/>
        <v>0</v>
      </c>
      <c r="AZ30" s="252">
        <f t="shared" si="24"/>
        <v>0</v>
      </c>
      <c r="BA30" s="252"/>
      <c r="BB30" s="252">
        <f t="shared" si="25"/>
        <v>0</v>
      </c>
      <c r="BC30" s="252"/>
      <c r="BD30" s="252">
        <f t="shared" si="26"/>
        <v>0</v>
      </c>
      <c r="BE30" s="252"/>
      <c r="BF30" s="252"/>
      <c r="BG30" s="252">
        <f t="shared" si="27"/>
        <v>0</v>
      </c>
      <c r="BH30" s="252"/>
      <c r="BI30" s="252">
        <f t="shared" si="28"/>
        <v>0</v>
      </c>
      <c r="BJ30" s="252">
        <f t="shared" si="29"/>
        <v>0</v>
      </c>
      <c r="BK30" s="252">
        <f t="shared" si="9"/>
        <v>0</v>
      </c>
      <c r="BM30" s="252">
        <f t="shared" si="10"/>
        <v>0</v>
      </c>
      <c r="BO30" s="252">
        <f t="shared" si="11"/>
        <v>0</v>
      </c>
    </row>
    <row r="31" spans="2:67" ht="20.100000000000001" customHeight="1">
      <c r="B31" s="11">
        <v>23</v>
      </c>
      <c r="C31" s="52" t="str">
        <f>CONCATENATE('2'!C26,'2'!Q26,'2'!D26,'2'!Q26,'2'!E26)</f>
        <v xml:space="preserve">  </v>
      </c>
      <c r="D31" s="5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12">
        <f t="shared" si="0"/>
        <v>0</v>
      </c>
      <c r="Z31" s="12">
        <f t="shared" si="1"/>
        <v>0</v>
      </c>
      <c r="AA31" s="12">
        <f t="shared" si="2"/>
        <v>0</v>
      </c>
      <c r="AB31" s="13">
        <f>ROUNDUP(((40/AA5)*Y31),0)</f>
        <v>0</v>
      </c>
      <c r="AC31" s="14"/>
      <c r="AD31" s="262"/>
      <c r="AE31" s="263"/>
      <c r="AF31" s="252">
        <f t="shared" si="12"/>
        <v>0</v>
      </c>
      <c r="AG31" s="252">
        <f t="shared" si="13"/>
        <v>0</v>
      </c>
      <c r="AH31" s="252">
        <f t="shared" si="14"/>
        <v>0</v>
      </c>
      <c r="AI31" s="252">
        <f t="shared" si="15"/>
        <v>0</v>
      </c>
      <c r="AJ31" s="252">
        <f t="shared" si="16"/>
        <v>0</v>
      </c>
      <c r="AK31" s="252">
        <f t="shared" si="17"/>
        <v>0</v>
      </c>
      <c r="AL31" s="252">
        <f t="shared" si="18"/>
        <v>0</v>
      </c>
      <c r="AM31" s="252">
        <f t="shared" si="19"/>
        <v>0</v>
      </c>
      <c r="AN31" s="252">
        <f t="shared" si="20"/>
        <v>0</v>
      </c>
      <c r="AO31" s="252">
        <f t="shared" si="21"/>
        <v>0</v>
      </c>
      <c r="AP31" s="252">
        <f t="shared" si="22"/>
        <v>0</v>
      </c>
      <c r="AQ31" s="252">
        <f t="shared" si="22"/>
        <v>0</v>
      </c>
      <c r="AR31" s="252">
        <f t="shared" si="3"/>
        <v>0</v>
      </c>
      <c r="AS31" s="252">
        <f t="shared" si="4"/>
        <v>0</v>
      </c>
      <c r="AT31" s="252">
        <f t="shared" si="5"/>
        <v>0</v>
      </c>
      <c r="AU31" s="252">
        <f t="shared" si="6"/>
        <v>0</v>
      </c>
      <c r="AV31" s="252">
        <f t="shared" si="7"/>
        <v>0</v>
      </c>
      <c r="AW31" s="252">
        <f t="shared" si="8"/>
        <v>0</v>
      </c>
      <c r="AX31" s="252"/>
      <c r="AY31" s="252">
        <f t="shared" si="23"/>
        <v>0</v>
      </c>
      <c r="AZ31" s="252">
        <f t="shared" si="24"/>
        <v>0</v>
      </c>
      <c r="BA31" s="252"/>
      <c r="BB31" s="252">
        <f t="shared" si="25"/>
        <v>0</v>
      </c>
      <c r="BC31" s="252"/>
      <c r="BD31" s="252">
        <f t="shared" si="26"/>
        <v>0</v>
      </c>
      <c r="BE31" s="252"/>
      <c r="BF31" s="252"/>
      <c r="BG31" s="252">
        <f t="shared" si="27"/>
        <v>0</v>
      </c>
      <c r="BH31" s="252"/>
      <c r="BI31" s="252">
        <f t="shared" si="28"/>
        <v>0</v>
      </c>
      <c r="BJ31" s="252">
        <f t="shared" si="29"/>
        <v>0</v>
      </c>
      <c r="BK31" s="252">
        <f t="shared" si="9"/>
        <v>0</v>
      </c>
      <c r="BM31" s="252">
        <f t="shared" si="10"/>
        <v>0</v>
      </c>
      <c r="BO31" s="252">
        <f t="shared" si="11"/>
        <v>0</v>
      </c>
    </row>
    <row r="32" spans="2:67" ht="20.100000000000001" customHeight="1">
      <c r="B32" s="11">
        <v>24</v>
      </c>
      <c r="C32" s="52" t="str">
        <f>CONCATENATE('2'!C27,'2'!Q27,'2'!D27,'2'!Q27,'2'!E27)</f>
        <v xml:space="preserve">  </v>
      </c>
      <c r="D32" s="5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12">
        <f t="shared" si="0"/>
        <v>0</v>
      </c>
      <c r="Z32" s="12">
        <f t="shared" si="1"/>
        <v>0</v>
      </c>
      <c r="AA32" s="12">
        <f t="shared" si="2"/>
        <v>0</v>
      </c>
      <c r="AB32" s="13">
        <f>ROUNDUP(((40/AA5)*Y32),0)</f>
        <v>0</v>
      </c>
      <c r="AC32" s="14"/>
      <c r="AD32" s="262"/>
      <c r="AE32" s="263"/>
      <c r="AF32" s="252">
        <f t="shared" si="12"/>
        <v>0</v>
      </c>
      <c r="AG32" s="252">
        <f t="shared" si="13"/>
        <v>0</v>
      </c>
      <c r="AH32" s="252">
        <f t="shared" si="14"/>
        <v>0</v>
      </c>
      <c r="AI32" s="252">
        <f t="shared" si="15"/>
        <v>0</v>
      </c>
      <c r="AJ32" s="252">
        <f t="shared" si="16"/>
        <v>0</v>
      </c>
      <c r="AK32" s="252">
        <f t="shared" si="17"/>
        <v>0</v>
      </c>
      <c r="AL32" s="252">
        <f t="shared" si="18"/>
        <v>0</v>
      </c>
      <c r="AM32" s="252">
        <f t="shared" si="19"/>
        <v>0</v>
      </c>
      <c r="AN32" s="252">
        <f t="shared" si="20"/>
        <v>0</v>
      </c>
      <c r="AO32" s="252">
        <f t="shared" si="21"/>
        <v>0</v>
      </c>
      <c r="AP32" s="252">
        <f t="shared" si="22"/>
        <v>0</v>
      </c>
      <c r="AQ32" s="252">
        <f t="shared" si="22"/>
        <v>0</v>
      </c>
      <c r="AR32" s="252">
        <f t="shared" si="3"/>
        <v>0</v>
      </c>
      <c r="AS32" s="252">
        <f t="shared" si="4"/>
        <v>0</v>
      </c>
      <c r="AT32" s="252">
        <f t="shared" si="5"/>
        <v>0</v>
      </c>
      <c r="AU32" s="252">
        <f t="shared" si="6"/>
        <v>0</v>
      </c>
      <c r="AV32" s="252">
        <f t="shared" si="7"/>
        <v>0</v>
      </c>
      <c r="AW32" s="252">
        <f t="shared" si="8"/>
        <v>0</v>
      </c>
      <c r="AX32" s="252"/>
      <c r="AY32" s="252">
        <f t="shared" si="23"/>
        <v>0</v>
      </c>
      <c r="AZ32" s="252">
        <f t="shared" si="24"/>
        <v>0</v>
      </c>
      <c r="BA32" s="252"/>
      <c r="BB32" s="252">
        <f t="shared" si="25"/>
        <v>0</v>
      </c>
      <c r="BC32" s="252"/>
      <c r="BD32" s="252">
        <f t="shared" si="26"/>
        <v>0</v>
      </c>
      <c r="BE32" s="252"/>
      <c r="BF32" s="252"/>
      <c r="BG32" s="252">
        <f t="shared" si="27"/>
        <v>0</v>
      </c>
      <c r="BH32" s="252"/>
      <c r="BI32" s="252">
        <f t="shared" si="28"/>
        <v>0</v>
      </c>
      <c r="BJ32" s="252">
        <f t="shared" si="29"/>
        <v>0</v>
      </c>
      <c r="BK32" s="252">
        <f t="shared" si="9"/>
        <v>0</v>
      </c>
      <c r="BM32" s="252">
        <f t="shared" si="10"/>
        <v>0</v>
      </c>
      <c r="BO32" s="252">
        <f t="shared" si="11"/>
        <v>0</v>
      </c>
    </row>
    <row r="33" spans="2:67" ht="20.100000000000001" customHeight="1">
      <c r="B33" s="11">
        <v>25</v>
      </c>
      <c r="C33" s="52" t="str">
        <f>CONCATENATE('2'!C28,'2'!Q28,'2'!D28,'2'!Q28,'2'!E28)</f>
        <v xml:space="preserve">  </v>
      </c>
      <c r="D33" s="51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12">
        <f t="shared" si="0"/>
        <v>0</v>
      </c>
      <c r="Z33" s="12">
        <f t="shared" si="1"/>
        <v>0</v>
      </c>
      <c r="AA33" s="12">
        <f t="shared" si="2"/>
        <v>0</v>
      </c>
      <c r="AB33" s="13">
        <f>ROUNDUP(((40/AA5)*Y33),0)</f>
        <v>0</v>
      </c>
      <c r="AC33" s="14"/>
      <c r="AD33" s="262"/>
      <c r="AE33" s="263"/>
      <c r="AF33" s="252">
        <f t="shared" si="12"/>
        <v>0</v>
      </c>
      <c r="AG33" s="252">
        <f t="shared" si="13"/>
        <v>0</v>
      </c>
      <c r="AH33" s="252">
        <f t="shared" si="14"/>
        <v>0</v>
      </c>
      <c r="AI33" s="252">
        <f t="shared" si="15"/>
        <v>0</v>
      </c>
      <c r="AJ33" s="252">
        <f t="shared" si="16"/>
        <v>0</v>
      </c>
      <c r="AK33" s="252">
        <f t="shared" si="17"/>
        <v>0</v>
      </c>
      <c r="AL33" s="252">
        <f t="shared" si="18"/>
        <v>0</v>
      </c>
      <c r="AM33" s="252">
        <f t="shared" si="19"/>
        <v>0</v>
      </c>
      <c r="AN33" s="252">
        <f t="shared" si="20"/>
        <v>0</v>
      </c>
      <c r="AO33" s="252">
        <f t="shared" si="21"/>
        <v>0</v>
      </c>
      <c r="AP33" s="252">
        <f t="shared" si="22"/>
        <v>0</v>
      </c>
      <c r="AQ33" s="252">
        <f t="shared" si="22"/>
        <v>0</v>
      </c>
      <c r="AR33" s="252">
        <f t="shared" si="3"/>
        <v>0</v>
      </c>
      <c r="AS33" s="252">
        <f t="shared" si="4"/>
        <v>0</v>
      </c>
      <c r="AT33" s="252">
        <f t="shared" si="5"/>
        <v>0</v>
      </c>
      <c r="AU33" s="252">
        <f t="shared" si="6"/>
        <v>0</v>
      </c>
      <c r="AV33" s="252">
        <f t="shared" si="7"/>
        <v>0</v>
      </c>
      <c r="AW33" s="252">
        <f t="shared" si="8"/>
        <v>0</v>
      </c>
      <c r="AX33" s="252"/>
      <c r="AY33" s="252">
        <f t="shared" si="23"/>
        <v>0</v>
      </c>
      <c r="AZ33" s="252">
        <f t="shared" si="24"/>
        <v>0</v>
      </c>
      <c r="BA33" s="252"/>
      <c r="BB33" s="252">
        <f t="shared" si="25"/>
        <v>0</v>
      </c>
      <c r="BC33" s="252"/>
      <c r="BD33" s="252">
        <f t="shared" si="26"/>
        <v>0</v>
      </c>
      <c r="BE33" s="252"/>
      <c r="BF33" s="252"/>
      <c r="BG33" s="252">
        <f t="shared" si="27"/>
        <v>0</v>
      </c>
      <c r="BH33" s="252"/>
      <c r="BI33" s="252">
        <f t="shared" si="28"/>
        <v>0</v>
      </c>
      <c r="BJ33" s="252">
        <f t="shared" si="29"/>
        <v>0</v>
      </c>
      <c r="BK33" s="252">
        <f t="shared" si="9"/>
        <v>0</v>
      </c>
      <c r="BM33" s="252">
        <f t="shared" si="10"/>
        <v>0</v>
      </c>
      <c r="BO33" s="252">
        <f t="shared" si="11"/>
        <v>0</v>
      </c>
    </row>
    <row r="34" spans="2:67" ht="20.100000000000001" customHeight="1">
      <c r="B34" s="11">
        <v>26</v>
      </c>
      <c r="C34" s="52" t="str">
        <f>CONCATENATE('2'!C29,'2'!Q29,'2'!D29,'2'!Q29,'2'!E29)</f>
        <v xml:space="preserve">  </v>
      </c>
      <c r="D34" s="51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12">
        <f t="shared" si="0"/>
        <v>0</v>
      </c>
      <c r="Z34" s="12">
        <f t="shared" si="1"/>
        <v>0</v>
      </c>
      <c r="AA34" s="12">
        <f t="shared" si="2"/>
        <v>0</v>
      </c>
      <c r="AB34" s="13">
        <f>ROUNDUP(((40/AA5)*Y34),0)</f>
        <v>0</v>
      </c>
      <c r="AC34" s="14"/>
      <c r="AD34" s="262"/>
      <c r="AE34" s="263"/>
      <c r="AF34" s="252">
        <f t="shared" si="12"/>
        <v>0</v>
      </c>
      <c r="AG34" s="252">
        <f t="shared" si="13"/>
        <v>0</v>
      </c>
      <c r="AH34" s="252">
        <f t="shared" si="14"/>
        <v>0</v>
      </c>
      <c r="AI34" s="252">
        <f t="shared" si="15"/>
        <v>0</v>
      </c>
      <c r="AJ34" s="252">
        <f t="shared" si="16"/>
        <v>0</v>
      </c>
      <c r="AK34" s="252">
        <f t="shared" si="17"/>
        <v>0</v>
      </c>
      <c r="AL34" s="252">
        <f t="shared" si="18"/>
        <v>0</v>
      </c>
      <c r="AM34" s="252">
        <f t="shared" si="19"/>
        <v>0</v>
      </c>
      <c r="AN34" s="252">
        <f t="shared" si="20"/>
        <v>0</v>
      </c>
      <c r="AO34" s="252">
        <f t="shared" si="21"/>
        <v>0</v>
      </c>
      <c r="AP34" s="252">
        <f t="shared" si="22"/>
        <v>0</v>
      </c>
      <c r="AQ34" s="252">
        <f t="shared" si="22"/>
        <v>0</v>
      </c>
      <c r="AR34" s="252">
        <f t="shared" si="3"/>
        <v>0</v>
      </c>
      <c r="AS34" s="252">
        <f t="shared" si="4"/>
        <v>0</v>
      </c>
      <c r="AT34" s="252">
        <f t="shared" si="5"/>
        <v>0</v>
      </c>
      <c r="AU34" s="252">
        <f t="shared" si="6"/>
        <v>0</v>
      </c>
      <c r="AV34" s="252">
        <f t="shared" si="7"/>
        <v>0</v>
      </c>
      <c r="AW34" s="252">
        <f t="shared" si="8"/>
        <v>0</v>
      </c>
      <c r="AX34" s="252"/>
      <c r="AY34" s="252">
        <f t="shared" si="23"/>
        <v>0</v>
      </c>
      <c r="AZ34" s="252">
        <f t="shared" si="24"/>
        <v>0</v>
      </c>
      <c r="BA34" s="252"/>
      <c r="BB34" s="252">
        <f t="shared" si="25"/>
        <v>0</v>
      </c>
      <c r="BC34" s="252"/>
      <c r="BD34" s="252">
        <f t="shared" si="26"/>
        <v>0</v>
      </c>
      <c r="BE34" s="252"/>
      <c r="BF34" s="252"/>
      <c r="BG34" s="252">
        <f t="shared" si="27"/>
        <v>0</v>
      </c>
      <c r="BH34" s="252"/>
      <c r="BI34" s="252">
        <f t="shared" si="28"/>
        <v>0</v>
      </c>
      <c r="BJ34" s="252">
        <f t="shared" si="29"/>
        <v>0</v>
      </c>
      <c r="BK34" s="252">
        <f t="shared" si="9"/>
        <v>0</v>
      </c>
      <c r="BM34" s="252">
        <f t="shared" si="10"/>
        <v>0</v>
      </c>
      <c r="BO34" s="252">
        <f t="shared" si="11"/>
        <v>0</v>
      </c>
    </row>
    <row r="35" spans="2:67" ht="20.100000000000001" customHeight="1">
      <c r="B35" s="11">
        <v>27</v>
      </c>
      <c r="C35" s="52" t="str">
        <f>CONCATENATE('2'!C30,'2'!Q30,'2'!D30,'2'!Q30,'2'!E30)</f>
        <v xml:space="preserve">  </v>
      </c>
      <c r="D35" s="51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12">
        <f t="shared" si="0"/>
        <v>0</v>
      </c>
      <c r="Z35" s="12">
        <f t="shared" si="1"/>
        <v>0</v>
      </c>
      <c r="AA35" s="12">
        <f t="shared" si="2"/>
        <v>0</v>
      </c>
      <c r="AB35" s="13">
        <f>ROUNDUP(((40/AA5)*Y35),0)</f>
        <v>0</v>
      </c>
      <c r="AC35" s="14"/>
      <c r="AD35" s="262"/>
      <c r="AE35" s="263"/>
      <c r="AF35" s="252">
        <f t="shared" si="12"/>
        <v>0</v>
      </c>
      <c r="AG35" s="252">
        <f t="shared" si="13"/>
        <v>0</v>
      </c>
      <c r="AH35" s="252">
        <f t="shared" si="14"/>
        <v>0</v>
      </c>
      <c r="AI35" s="252">
        <f t="shared" si="15"/>
        <v>0</v>
      </c>
      <c r="AJ35" s="252">
        <f t="shared" si="16"/>
        <v>0</v>
      </c>
      <c r="AK35" s="252">
        <f t="shared" si="17"/>
        <v>0</v>
      </c>
      <c r="AL35" s="252">
        <f t="shared" si="18"/>
        <v>0</v>
      </c>
      <c r="AM35" s="252">
        <f t="shared" si="19"/>
        <v>0</v>
      </c>
      <c r="AN35" s="252">
        <f t="shared" si="20"/>
        <v>0</v>
      </c>
      <c r="AO35" s="252">
        <f t="shared" si="21"/>
        <v>0</v>
      </c>
      <c r="AP35" s="252">
        <f t="shared" si="22"/>
        <v>0</v>
      </c>
      <c r="AQ35" s="252">
        <f t="shared" si="22"/>
        <v>0</v>
      </c>
      <c r="AR35" s="252">
        <f t="shared" si="3"/>
        <v>0</v>
      </c>
      <c r="AS35" s="252">
        <f t="shared" si="4"/>
        <v>0</v>
      </c>
      <c r="AT35" s="252">
        <f t="shared" si="5"/>
        <v>0</v>
      </c>
      <c r="AU35" s="252">
        <f t="shared" si="6"/>
        <v>0</v>
      </c>
      <c r="AV35" s="252">
        <f t="shared" si="7"/>
        <v>0</v>
      </c>
      <c r="AW35" s="252">
        <f t="shared" si="8"/>
        <v>0</v>
      </c>
      <c r="AX35" s="252"/>
      <c r="AY35" s="252">
        <f t="shared" si="23"/>
        <v>0</v>
      </c>
      <c r="AZ35" s="252">
        <f t="shared" si="24"/>
        <v>0</v>
      </c>
      <c r="BA35" s="252"/>
      <c r="BB35" s="252">
        <f t="shared" si="25"/>
        <v>0</v>
      </c>
      <c r="BC35" s="252"/>
      <c r="BD35" s="252">
        <f t="shared" si="26"/>
        <v>0</v>
      </c>
      <c r="BE35" s="252"/>
      <c r="BF35" s="252"/>
      <c r="BG35" s="252">
        <f t="shared" si="27"/>
        <v>0</v>
      </c>
      <c r="BH35" s="252"/>
      <c r="BI35" s="252">
        <f t="shared" si="28"/>
        <v>0</v>
      </c>
      <c r="BJ35" s="252">
        <f t="shared" si="29"/>
        <v>0</v>
      </c>
      <c r="BK35" s="252">
        <f t="shared" si="9"/>
        <v>0</v>
      </c>
      <c r="BM35" s="252">
        <f t="shared" si="10"/>
        <v>0</v>
      </c>
      <c r="BO35" s="252">
        <f t="shared" si="11"/>
        <v>0</v>
      </c>
    </row>
    <row r="36" spans="2:67" ht="20.100000000000001" customHeight="1">
      <c r="B36" s="11">
        <v>28</v>
      </c>
      <c r="C36" s="52" t="str">
        <f>CONCATENATE('2'!C31,'2'!Q31,'2'!D31,'2'!Q31,'2'!E31)</f>
        <v xml:space="preserve">  </v>
      </c>
      <c r="D36" s="51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12">
        <f t="shared" si="0"/>
        <v>0</v>
      </c>
      <c r="Z36" s="12">
        <f t="shared" si="1"/>
        <v>0</v>
      </c>
      <c r="AA36" s="12">
        <f t="shared" si="2"/>
        <v>0</v>
      </c>
      <c r="AB36" s="13">
        <f>ROUNDUP(((40/AA5)*Y36),0)</f>
        <v>0</v>
      </c>
      <c r="AC36" s="14"/>
      <c r="AD36" s="262"/>
      <c r="AE36" s="263"/>
      <c r="AF36" s="252">
        <f t="shared" si="12"/>
        <v>0</v>
      </c>
      <c r="AG36" s="252">
        <f t="shared" si="13"/>
        <v>0</v>
      </c>
      <c r="AH36" s="252">
        <f t="shared" si="14"/>
        <v>0</v>
      </c>
      <c r="AI36" s="252">
        <f t="shared" si="15"/>
        <v>0</v>
      </c>
      <c r="AJ36" s="252">
        <f t="shared" si="16"/>
        <v>0</v>
      </c>
      <c r="AK36" s="252">
        <f t="shared" si="17"/>
        <v>0</v>
      </c>
      <c r="AL36" s="252">
        <f t="shared" si="18"/>
        <v>0</v>
      </c>
      <c r="AM36" s="252">
        <f t="shared" si="19"/>
        <v>0</v>
      </c>
      <c r="AN36" s="252">
        <f t="shared" si="20"/>
        <v>0</v>
      </c>
      <c r="AO36" s="252">
        <f t="shared" si="21"/>
        <v>0</v>
      </c>
      <c r="AP36" s="252">
        <f t="shared" si="22"/>
        <v>0</v>
      </c>
      <c r="AQ36" s="252">
        <f t="shared" si="22"/>
        <v>0</v>
      </c>
      <c r="AR36" s="252">
        <f t="shared" si="3"/>
        <v>0</v>
      </c>
      <c r="AS36" s="252">
        <f t="shared" si="4"/>
        <v>0</v>
      </c>
      <c r="AT36" s="252">
        <f t="shared" si="5"/>
        <v>0</v>
      </c>
      <c r="AU36" s="252">
        <f t="shared" si="6"/>
        <v>0</v>
      </c>
      <c r="AV36" s="252">
        <f t="shared" si="7"/>
        <v>0</v>
      </c>
      <c r="AW36" s="252">
        <f t="shared" si="8"/>
        <v>0</v>
      </c>
      <c r="AX36" s="252"/>
      <c r="AY36" s="252">
        <f t="shared" si="23"/>
        <v>0</v>
      </c>
      <c r="AZ36" s="252">
        <f t="shared" si="24"/>
        <v>0</v>
      </c>
      <c r="BA36" s="252"/>
      <c r="BB36" s="252">
        <f t="shared" si="25"/>
        <v>0</v>
      </c>
      <c r="BC36" s="252"/>
      <c r="BD36" s="252">
        <f t="shared" si="26"/>
        <v>0</v>
      </c>
      <c r="BE36" s="252"/>
      <c r="BF36" s="252"/>
      <c r="BG36" s="252">
        <f t="shared" si="27"/>
        <v>0</v>
      </c>
      <c r="BH36" s="252"/>
      <c r="BI36" s="252">
        <f t="shared" si="28"/>
        <v>0</v>
      </c>
      <c r="BJ36" s="252">
        <f t="shared" si="29"/>
        <v>0</v>
      </c>
      <c r="BK36" s="252">
        <f t="shared" si="9"/>
        <v>0</v>
      </c>
      <c r="BM36" s="252">
        <f t="shared" si="10"/>
        <v>0</v>
      </c>
      <c r="BO36" s="252">
        <f t="shared" si="11"/>
        <v>0</v>
      </c>
    </row>
    <row r="37" spans="2:67" ht="20.100000000000001" customHeight="1">
      <c r="B37" s="11">
        <v>29</v>
      </c>
      <c r="C37" s="52" t="str">
        <f>CONCATENATE('2'!C32,'2'!Q32,'2'!D32,'2'!Q32,'2'!E32)</f>
        <v xml:space="preserve">  </v>
      </c>
      <c r="D37" s="51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12">
        <f t="shared" si="0"/>
        <v>0</v>
      </c>
      <c r="Z37" s="12">
        <f t="shared" si="1"/>
        <v>0</v>
      </c>
      <c r="AA37" s="12">
        <f t="shared" si="2"/>
        <v>0</v>
      </c>
      <c r="AB37" s="13">
        <f>ROUNDUP(((40/AA5)*Y37),0)</f>
        <v>0</v>
      </c>
      <c r="AC37" s="14"/>
      <c r="AD37" s="262"/>
      <c r="AE37" s="263"/>
      <c r="AF37" s="252">
        <f t="shared" si="12"/>
        <v>0</v>
      </c>
      <c r="AG37" s="252">
        <f t="shared" si="13"/>
        <v>0</v>
      </c>
      <c r="AH37" s="252">
        <f t="shared" si="14"/>
        <v>0</v>
      </c>
      <c r="AI37" s="252">
        <f t="shared" si="15"/>
        <v>0</v>
      </c>
      <c r="AJ37" s="252">
        <f t="shared" si="16"/>
        <v>0</v>
      </c>
      <c r="AK37" s="252">
        <f t="shared" si="17"/>
        <v>0</v>
      </c>
      <c r="AL37" s="252">
        <f t="shared" si="18"/>
        <v>0</v>
      </c>
      <c r="AM37" s="252">
        <f t="shared" si="19"/>
        <v>0</v>
      </c>
      <c r="AN37" s="252">
        <f t="shared" si="20"/>
        <v>0</v>
      </c>
      <c r="AO37" s="252">
        <f t="shared" si="21"/>
        <v>0</v>
      </c>
      <c r="AP37" s="252">
        <f t="shared" si="22"/>
        <v>0</v>
      </c>
      <c r="AQ37" s="252">
        <f t="shared" si="22"/>
        <v>0</v>
      </c>
      <c r="AR37" s="252">
        <f t="shared" si="3"/>
        <v>0</v>
      </c>
      <c r="AS37" s="252">
        <f t="shared" si="4"/>
        <v>0</v>
      </c>
      <c r="AT37" s="252">
        <f t="shared" si="5"/>
        <v>0</v>
      </c>
      <c r="AU37" s="252">
        <f t="shared" si="6"/>
        <v>0</v>
      </c>
      <c r="AV37" s="252">
        <f t="shared" si="7"/>
        <v>0</v>
      </c>
      <c r="AW37" s="252">
        <f t="shared" si="8"/>
        <v>0</v>
      </c>
      <c r="AX37" s="252"/>
      <c r="AY37" s="252">
        <f t="shared" si="23"/>
        <v>0</v>
      </c>
      <c r="AZ37" s="252">
        <f t="shared" si="24"/>
        <v>0</v>
      </c>
      <c r="BA37" s="252"/>
      <c r="BB37" s="252">
        <f t="shared" si="25"/>
        <v>0</v>
      </c>
      <c r="BC37" s="252"/>
      <c r="BD37" s="252">
        <f t="shared" si="26"/>
        <v>0</v>
      </c>
      <c r="BE37" s="252"/>
      <c r="BF37" s="252"/>
      <c r="BG37" s="252">
        <f t="shared" si="27"/>
        <v>0</v>
      </c>
      <c r="BH37" s="252"/>
      <c r="BI37" s="252">
        <f t="shared" si="28"/>
        <v>0</v>
      </c>
      <c r="BJ37" s="252">
        <f t="shared" si="29"/>
        <v>0</v>
      </c>
      <c r="BK37" s="252">
        <f t="shared" si="9"/>
        <v>0</v>
      </c>
      <c r="BM37" s="252">
        <f t="shared" si="10"/>
        <v>0</v>
      </c>
      <c r="BO37" s="252">
        <f t="shared" si="11"/>
        <v>0</v>
      </c>
    </row>
    <row r="38" spans="2:67" ht="20.100000000000001" customHeight="1">
      <c r="B38" s="11">
        <v>30</v>
      </c>
      <c r="C38" s="52" t="str">
        <f>CONCATENATE('2'!C33,'2'!Q33,'2'!D33,'2'!Q33,'2'!E33)</f>
        <v xml:space="preserve">  </v>
      </c>
      <c r="D38" s="51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12">
        <f t="shared" si="0"/>
        <v>0</v>
      </c>
      <c r="Z38" s="12">
        <f t="shared" si="1"/>
        <v>0</v>
      </c>
      <c r="AA38" s="12">
        <f t="shared" si="2"/>
        <v>0</v>
      </c>
      <c r="AB38" s="13">
        <f>ROUNDUP(((40/AA5)*Y38),0)</f>
        <v>0</v>
      </c>
      <c r="AC38" s="14"/>
      <c r="AD38" s="262"/>
      <c r="AE38" s="263"/>
      <c r="AF38" s="252">
        <f t="shared" si="12"/>
        <v>0</v>
      </c>
      <c r="AG38" s="252">
        <f t="shared" si="13"/>
        <v>0</v>
      </c>
      <c r="AH38" s="252">
        <f t="shared" si="14"/>
        <v>0</v>
      </c>
      <c r="AI38" s="252">
        <f t="shared" si="15"/>
        <v>0</v>
      </c>
      <c r="AJ38" s="252">
        <f t="shared" si="16"/>
        <v>0</v>
      </c>
      <c r="AK38" s="252">
        <f t="shared" si="17"/>
        <v>0</v>
      </c>
      <c r="AL38" s="252">
        <f t="shared" si="18"/>
        <v>0</v>
      </c>
      <c r="AM38" s="252">
        <f t="shared" si="19"/>
        <v>0</v>
      </c>
      <c r="AN38" s="252">
        <f t="shared" si="20"/>
        <v>0</v>
      </c>
      <c r="AO38" s="252">
        <f t="shared" si="21"/>
        <v>0</v>
      </c>
      <c r="AP38" s="252">
        <f t="shared" si="22"/>
        <v>0</v>
      </c>
      <c r="AQ38" s="252">
        <f t="shared" si="22"/>
        <v>0</v>
      </c>
      <c r="AR38" s="252">
        <f t="shared" si="3"/>
        <v>0</v>
      </c>
      <c r="AS38" s="252">
        <f t="shared" si="4"/>
        <v>0</v>
      </c>
      <c r="AT38" s="252">
        <f t="shared" si="5"/>
        <v>0</v>
      </c>
      <c r="AU38" s="252">
        <f t="shared" si="6"/>
        <v>0</v>
      </c>
      <c r="AV38" s="252">
        <f t="shared" si="7"/>
        <v>0</v>
      </c>
      <c r="AW38" s="252">
        <f t="shared" si="8"/>
        <v>0</v>
      </c>
      <c r="AX38" s="252"/>
      <c r="AY38" s="252">
        <f t="shared" si="23"/>
        <v>0</v>
      </c>
      <c r="AZ38" s="252">
        <f t="shared" si="24"/>
        <v>0</v>
      </c>
      <c r="BA38" s="252"/>
      <c r="BB38" s="252">
        <f t="shared" si="25"/>
        <v>0</v>
      </c>
      <c r="BC38" s="252"/>
      <c r="BD38" s="252">
        <f t="shared" si="26"/>
        <v>0</v>
      </c>
      <c r="BE38" s="252"/>
      <c r="BF38" s="252"/>
      <c r="BG38" s="252">
        <f t="shared" si="27"/>
        <v>0</v>
      </c>
      <c r="BH38" s="252"/>
      <c r="BI38" s="252">
        <f t="shared" si="28"/>
        <v>0</v>
      </c>
      <c r="BJ38" s="252">
        <f t="shared" si="29"/>
        <v>0</v>
      </c>
      <c r="BK38" s="252">
        <f t="shared" si="9"/>
        <v>0</v>
      </c>
      <c r="BM38" s="252">
        <f t="shared" si="10"/>
        <v>0</v>
      </c>
      <c r="BO38" s="252">
        <f t="shared" si="11"/>
        <v>0</v>
      </c>
    </row>
    <row r="39" spans="2:67" ht="20.100000000000001" customHeight="1">
      <c r="B39" s="11">
        <v>31</v>
      </c>
      <c r="C39" s="52" t="str">
        <f>CONCATENATE('2'!C34,'2'!Q34,'2'!D34,'2'!Q34,'2'!E34)</f>
        <v xml:space="preserve">  </v>
      </c>
      <c r="D39" s="51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12">
        <f t="shared" si="0"/>
        <v>0</v>
      </c>
      <c r="Z39" s="12">
        <f t="shared" si="1"/>
        <v>0</v>
      </c>
      <c r="AA39" s="12">
        <f t="shared" si="2"/>
        <v>0</v>
      </c>
      <c r="AB39" s="13">
        <f>ROUNDUP(((40/AA5)*Y39),0)</f>
        <v>0</v>
      </c>
      <c r="AC39" s="14"/>
      <c r="AD39" s="262"/>
      <c r="AE39" s="263"/>
      <c r="AF39" s="252">
        <f t="shared" si="12"/>
        <v>0</v>
      </c>
      <c r="AG39" s="252">
        <f t="shared" si="13"/>
        <v>0</v>
      </c>
      <c r="AH39" s="252">
        <f t="shared" si="14"/>
        <v>0</v>
      </c>
      <c r="AI39" s="252">
        <f t="shared" si="15"/>
        <v>0</v>
      </c>
      <c r="AJ39" s="252">
        <f t="shared" si="16"/>
        <v>0</v>
      </c>
      <c r="AK39" s="252">
        <f t="shared" si="17"/>
        <v>0</v>
      </c>
      <c r="AL39" s="252">
        <f t="shared" si="18"/>
        <v>0</v>
      </c>
      <c r="AM39" s="252">
        <f t="shared" si="19"/>
        <v>0</v>
      </c>
      <c r="AN39" s="252">
        <f t="shared" si="20"/>
        <v>0</v>
      </c>
      <c r="AO39" s="252">
        <f t="shared" si="21"/>
        <v>0</v>
      </c>
      <c r="AP39" s="252">
        <f t="shared" si="22"/>
        <v>0</v>
      </c>
      <c r="AQ39" s="252">
        <f t="shared" si="22"/>
        <v>0</v>
      </c>
      <c r="AR39" s="252">
        <f t="shared" si="3"/>
        <v>0</v>
      </c>
      <c r="AS39" s="252">
        <f t="shared" si="4"/>
        <v>0</v>
      </c>
      <c r="AT39" s="252">
        <f t="shared" si="5"/>
        <v>0</v>
      </c>
      <c r="AU39" s="252">
        <f t="shared" si="6"/>
        <v>0</v>
      </c>
      <c r="AV39" s="252">
        <f t="shared" si="7"/>
        <v>0</v>
      </c>
      <c r="AW39" s="252">
        <f t="shared" si="8"/>
        <v>0</v>
      </c>
      <c r="AX39" s="252"/>
      <c r="AY39" s="252">
        <f t="shared" si="23"/>
        <v>0</v>
      </c>
      <c r="AZ39" s="252">
        <f t="shared" si="24"/>
        <v>0</v>
      </c>
      <c r="BA39" s="252"/>
      <c r="BB39" s="252">
        <f t="shared" si="25"/>
        <v>0</v>
      </c>
      <c r="BC39" s="252"/>
      <c r="BD39" s="252">
        <f t="shared" si="26"/>
        <v>0</v>
      </c>
      <c r="BE39" s="252"/>
      <c r="BF39" s="252"/>
      <c r="BG39" s="252">
        <f t="shared" si="27"/>
        <v>0</v>
      </c>
      <c r="BH39" s="252"/>
      <c r="BI39" s="252">
        <f t="shared" si="28"/>
        <v>0</v>
      </c>
      <c r="BJ39" s="252">
        <f t="shared" si="29"/>
        <v>0</v>
      </c>
      <c r="BK39" s="252">
        <f t="shared" si="9"/>
        <v>0</v>
      </c>
      <c r="BM39" s="252">
        <f t="shared" si="10"/>
        <v>0</v>
      </c>
      <c r="BO39" s="252">
        <f t="shared" si="11"/>
        <v>0</v>
      </c>
    </row>
    <row r="40" spans="2:67" ht="20.100000000000001" customHeight="1">
      <c r="B40" s="11">
        <v>32</v>
      </c>
      <c r="C40" s="52" t="str">
        <f>CONCATENATE('2'!C35,'2'!Q35,'2'!D35,'2'!Q35,'2'!E35)</f>
        <v xml:space="preserve">  </v>
      </c>
      <c r="D40" s="51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12">
        <f t="shared" si="0"/>
        <v>0</v>
      </c>
      <c r="Z40" s="12">
        <f t="shared" si="1"/>
        <v>0</v>
      </c>
      <c r="AA40" s="12">
        <f t="shared" si="2"/>
        <v>0</v>
      </c>
      <c r="AB40" s="13">
        <f>ROUNDUP(((40/AA5)*Y40),0)</f>
        <v>0</v>
      </c>
      <c r="AC40" s="14"/>
      <c r="AD40" s="262"/>
      <c r="AE40" s="263"/>
      <c r="AF40" s="252">
        <f t="shared" si="12"/>
        <v>0</v>
      </c>
      <c r="AG40" s="252">
        <f t="shared" si="13"/>
        <v>0</v>
      </c>
      <c r="AH40" s="252">
        <f t="shared" si="14"/>
        <v>0</v>
      </c>
      <c r="AI40" s="252">
        <f t="shared" si="15"/>
        <v>0</v>
      </c>
      <c r="AJ40" s="252">
        <f t="shared" si="16"/>
        <v>0</v>
      </c>
      <c r="AK40" s="252">
        <f t="shared" si="17"/>
        <v>0</v>
      </c>
      <c r="AL40" s="252">
        <f t="shared" si="18"/>
        <v>0</v>
      </c>
      <c r="AM40" s="252">
        <f t="shared" si="19"/>
        <v>0</v>
      </c>
      <c r="AN40" s="252">
        <f t="shared" si="20"/>
        <v>0</v>
      </c>
      <c r="AO40" s="252">
        <f t="shared" si="21"/>
        <v>0</v>
      </c>
      <c r="AP40" s="252">
        <f t="shared" si="22"/>
        <v>0</v>
      </c>
      <c r="AQ40" s="252">
        <f t="shared" si="22"/>
        <v>0</v>
      </c>
      <c r="AR40" s="252">
        <f t="shared" si="3"/>
        <v>0</v>
      </c>
      <c r="AS40" s="252">
        <f t="shared" si="4"/>
        <v>0</v>
      </c>
      <c r="AT40" s="252">
        <f t="shared" si="5"/>
        <v>0</v>
      </c>
      <c r="AU40" s="252">
        <f t="shared" si="6"/>
        <v>0</v>
      </c>
      <c r="AV40" s="252">
        <f t="shared" si="7"/>
        <v>0</v>
      </c>
      <c r="AW40" s="252">
        <f t="shared" si="8"/>
        <v>0</v>
      </c>
      <c r="AX40" s="252"/>
      <c r="AY40" s="252">
        <f t="shared" si="23"/>
        <v>0</v>
      </c>
      <c r="AZ40" s="252">
        <f t="shared" si="24"/>
        <v>0</v>
      </c>
      <c r="BA40" s="252"/>
      <c r="BB40" s="252">
        <f t="shared" si="25"/>
        <v>0</v>
      </c>
      <c r="BC40" s="252"/>
      <c r="BD40" s="252">
        <f t="shared" si="26"/>
        <v>0</v>
      </c>
      <c r="BE40" s="252"/>
      <c r="BF40" s="252"/>
      <c r="BG40" s="252">
        <f t="shared" si="27"/>
        <v>0</v>
      </c>
      <c r="BH40" s="252"/>
      <c r="BI40" s="252">
        <f t="shared" si="28"/>
        <v>0</v>
      </c>
      <c r="BJ40" s="252">
        <f t="shared" si="29"/>
        <v>0</v>
      </c>
      <c r="BK40" s="252">
        <f t="shared" si="9"/>
        <v>0</v>
      </c>
      <c r="BM40" s="252">
        <f t="shared" si="10"/>
        <v>0</v>
      </c>
      <c r="BO40" s="252">
        <f t="shared" si="11"/>
        <v>0</v>
      </c>
    </row>
    <row r="41" spans="2:67" ht="20.100000000000001" customHeight="1">
      <c r="B41" s="11">
        <v>33</v>
      </c>
      <c r="C41" s="52" t="str">
        <f>CONCATENATE('2'!C36,'2'!Q36,'2'!D36,'2'!Q36,'2'!E36)</f>
        <v xml:space="preserve">  </v>
      </c>
      <c r="D41" s="51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12">
        <f t="shared" ref="Y41:Y72" si="30">AF41+AH41+AJ41+AM41+AS41+AU41</f>
        <v>0</v>
      </c>
      <c r="Z41" s="12">
        <f t="shared" ref="Z41:Z72" si="31">AI41+AL41+AO41+AQ41+AT41+AW41</f>
        <v>0</v>
      </c>
      <c r="AA41" s="12">
        <f t="shared" ref="AA41:AA72" si="32">AG41+AK41+AN41+AP41+AR41+AV41</f>
        <v>0</v>
      </c>
      <c r="AB41" s="13">
        <f>ROUNDUP(((40/AA5)*Y41),0)</f>
        <v>0</v>
      </c>
      <c r="AC41" s="14"/>
      <c r="AD41" s="262"/>
      <c r="AE41" s="263"/>
      <c r="AF41" s="252">
        <f t="shared" si="12"/>
        <v>0</v>
      </c>
      <c r="AG41" s="252">
        <f t="shared" si="13"/>
        <v>0</v>
      </c>
      <c r="AH41" s="252">
        <f t="shared" si="14"/>
        <v>0</v>
      </c>
      <c r="AI41" s="252">
        <f t="shared" si="15"/>
        <v>0</v>
      </c>
      <c r="AJ41" s="252">
        <f t="shared" si="16"/>
        <v>0</v>
      </c>
      <c r="AK41" s="252">
        <f t="shared" si="17"/>
        <v>0</v>
      </c>
      <c r="AL41" s="252">
        <f t="shared" si="18"/>
        <v>0</v>
      </c>
      <c r="AM41" s="252">
        <f t="shared" si="19"/>
        <v>0</v>
      </c>
      <c r="AN41" s="252">
        <f t="shared" si="20"/>
        <v>0</v>
      </c>
      <c r="AO41" s="252">
        <f t="shared" si="21"/>
        <v>0</v>
      </c>
      <c r="AP41" s="252">
        <f t="shared" si="22"/>
        <v>0</v>
      </c>
      <c r="AQ41" s="252">
        <f t="shared" si="22"/>
        <v>0</v>
      </c>
      <c r="AR41" s="252">
        <f t="shared" ref="AR41:AR72" si="33">BK41*2</f>
        <v>0</v>
      </c>
      <c r="AS41" s="252">
        <f t="shared" ref="AS41:AS72" si="34">BK41*1</f>
        <v>0</v>
      </c>
      <c r="AT41" s="252">
        <f t="shared" ref="AT41:AT72" si="35">BM41*2</f>
        <v>0</v>
      </c>
      <c r="AU41" s="252">
        <f t="shared" ref="AU41:AU72" si="36">BM41*1</f>
        <v>0</v>
      </c>
      <c r="AV41" s="252">
        <f t="shared" ref="AV41:AV72" si="37">BO41*2</f>
        <v>0</v>
      </c>
      <c r="AW41" s="252">
        <f t="shared" ref="AW41:AW72" si="38">BO41*1</f>
        <v>0</v>
      </c>
      <c r="AX41" s="252"/>
      <c r="AY41" s="252">
        <f t="shared" si="23"/>
        <v>0</v>
      </c>
      <c r="AZ41" s="252">
        <f t="shared" si="24"/>
        <v>0</v>
      </c>
      <c r="BA41" s="252"/>
      <c r="BB41" s="252">
        <f t="shared" si="25"/>
        <v>0</v>
      </c>
      <c r="BC41" s="252"/>
      <c r="BD41" s="252">
        <f t="shared" si="26"/>
        <v>0</v>
      </c>
      <c r="BE41" s="252"/>
      <c r="BF41" s="252"/>
      <c r="BG41" s="252">
        <f t="shared" si="27"/>
        <v>0</v>
      </c>
      <c r="BH41" s="252"/>
      <c r="BI41" s="252">
        <f t="shared" si="28"/>
        <v>0</v>
      </c>
      <c r="BJ41" s="252">
        <f t="shared" si="29"/>
        <v>0</v>
      </c>
      <c r="BK41" s="252">
        <f t="shared" ref="BK41:BK72" si="39">COUNTIF(E41:X41,"OOP")</f>
        <v>0</v>
      </c>
      <c r="BM41" s="252">
        <f t="shared" ref="BM41:BM72" si="40">COUNTIF(E41:X41,"]]P")</f>
        <v>0</v>
      </c>
      <c r="BO41" s="252">
        <f t="shared" ref="BO41:BO72" si="41">COUNTIF(E41:X41,"OO]")</f>
        <v>0</v>
      </c>
    </row>
    <row r="42" spans="2:67" ht="20.100000000000001" customHeight="1">
      <c r="B42" s="11">
        <v>34</v>
      </c>
      <c r="C42" s="52" t="str">
        <f>CONCATENATE('2'!C37,'2'!Q37,'2'!D37,'2'!Q37,'2'!E37)</f>
        <v xml:space="preserve">  </v>
      </c>
      <c r="D42" s="51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12">
        <f t="shared" si="30"/>
        <v>0</v>
      </c>
      <c r="Z42" s="12">
        <f t="shared" si="31"/>
        <v>0</v>
      </c>
      <c r="AA42" s="12">
        <f t="shared" si="32"/>
        <v>0</v>
      </c>
      <c r="AB42" s="13">
        <f>ROUNDUP(((40/AA5)*Y42),0)</f>
        <v>0</v>
      </c>
      <c r="AC42" s="14"/>
      <c r="AD42" s="262"/>
      <c r="AE42" s="263"/>
      <c r="AF42" s="252">
        <f t="shared" si="12"/>
        <v>0</v>
      </c>
      <c r="AG42" s="252">
        <f t="shared" si="13"/>
        <v>0</v>
      </c>
      <c r="AH42" s="252">
        <f t="shared" si="14"/>
        <v>0</v>
      </c>
      <c r="AI42" s="252">
        <f t="shared" si="15"/>
        <v>0</v>
      </c>
      <c r="AJ42" s="252">
        <f t="shared" si="16"/>
        <v>0</v>
      </c>
      <c r="AK42" s="252">
        <f t="shared" si="17"/>
        <v>0</v>
      </c>
      <c r="AL42" s="252">
        <f t="shared" si="18"/>
        <v>0</v>
      </c>
      <c r="AM42" s="252">
        <f t="shared" si="19"/>
        <v>0</v>
      </c>
      <c r="AN42" s="252">
        <f t="shared" si="20"/>
        <v>0</v>
      </c>
      <c r="AO42" s="252">
        <f t="shared" si="21"/>
        <v>0</v>
      </c>
      <c r="AP42" s="252">
        <f t="shared" si="22"/>
        <v>0</v>
      </c>
      <c r="AQ42" s="252">
        <f t="shared" si="22"/>
        <v>0</v>
      </c>
      <c r="AR42" s="252">
        <f t="shared" si="33"/>
        <v>0</v>
      </c>
      <c r="AS42" s="252">
        <f t="shared" si="34"/>
        <v>0</v>
      </c>
      <c r="AT42" s="252">
        <f t="shared" si="35"/>
        <v>0</v>
      </c>
      <c r="AU42" s="252">
        <f t="shared" si="36"/>
        <v>0</v>
      </c>
      <c r="AV42" s="252">
        <f t="shared" si="37"/>
        <v>0</v>
      </c>
      <c r="AW42" s="252">
        <f t="shared" si="38"/>
        <v>0</v>
      </c>
      <c r="AX42" s="252"/>
      <c r="AY42" s="252">
        <f t="shared" si="23"/>
        <v>0</v>
      </c>
      <c r="AZ42" s="252">
        <f t="shared" si="24"/>
        <v>0</v>
      </c>
      <c r="BA42" s="252"/>
      <c r="BB42" s="252">
        <f t="shared" si="25"/>
        <v>0</v>
      </c>
      <c r="BC42" s="252"/>
      <c r="BD42" s="252">
        <f t="shared" si="26"/>
        <v>0</v>
      </c>
      <c r="BE42" s="252"/>
      <c r="BF42" s="252"/>
      <c r="BG42" s="252">
        <f t="shared" si="27"/>
        <v>0</v>
      </c>
      <c r="BH42" s="252"/>
      <c r="BI42" s="252">
        <f t="shared" si="28"/>
        <v>0</v>
      </c>
      <c r="BJ42" s="252">
        <f t="shared" si="29"/>
        <v>0</v>
      </c>
      <c r="BK42" s="252">
        <f t="shared" si="39"/>
        <v>0</v>
      </c>
      <c r="BM42" s="252">
        <f t="shared" si="40"/>
        <v>0</v>
      </c>
      <c r="BO42" s="252">
        <f t="shared" si="41"/>
        <v>0</v>
      </c>
    </row>
    <row r="43" spans="2:67" ht="20.100000000000001" customHeight="1">
      <c r="B43" s="11">
        <v>35</v>
      </c>
      <c r="C43" s="52" t="str">
        <f>CONCATENATE('2'!C38,'2'!Q38,'2'!D38,'2'!Q38,'2'!E38)</f>
        <v xml:space="preserve">  </v>
      </c>
      <c r="D43" s="51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12">
        <f t="shared" si="30"/>
        <v>0</v>
      </c>
      <c r="Z43" s="12">
        <f t="shared" si="31"/>
        <v>0</v>
      </c>
      <c r="AA43" s="12">
        <f t="shared" si="32"/>
        <v>0</v>
      </c>
      <c r="AB43" s="13">
        <f>ROUNDUP(((40/AA5)*Y43),0)</f>
        <v>0</v>
      </c>
      <c r="AC43" s="14"/>
      <c r="AD43" s="262"/>
      <c r="AE43" s="263"/>
      <c r="AF43" s="252">
        <f t="shared" si="12"/>
        <v>0</v>
      </c>
      <c r="AG43" s="252">
        <f t="shared" si="13"/>
        <v>0</v>
      </c>
      <c r="AH43" s="252">
        <f t="shared" si="14"/>
        <v>0</v>
      </c>
      <c r="AI43" s="252">
        <f t="shared" si="15"/>
        <v>0</v>
      </c>
      <c r="AJ43" s="252">
        <f t="shared" si="16"/>
        <v>0</v>
      </c>
      <c r="AK43" s="252">
        <f t="shared" si="17"/>
        <v>0</v>
      </c>
      <c r="AL43" s="252">
        <f t="shared" si="18"/>
        <v>0</v>
      </c>
      <c r="AM43" s="252">
        <f t="shared" si="19"/>
        <v>0</v>
      </c>
      <c r="AN43" s="252">
        <f t="shared" si="20"/>
        <v>0</v>
      </c>
      <c r="AO43" s="252">
        <f t="shared" si="21"/>
        <v>0</v>
      </c>
      <c r="AP43" s="252">
        <f t="shared" si="22"/>
        <v>0</v>
      </c>
      <c r="AQ43" s="252">
        <f t="shared" si="22"/>
        <v>0</v>
      </c>
      <c r="AR43" s="252">
        <f t="shared" si="33"/>
        <v>0</v>
      </c>
      <c r="AS43" s="252">
        <f t="shared" si="34"/>
        <v>0</v>
      </c>
      <c r="AT43" s="252">
        <f t="shared" si="35"/>
        <v>0</v>
      </c>
      <c r="AU43" s="252">
        <f t="shared" si="36"/>
        <v>0</v>
      </c>
      <c r="AV43" s="252">
        <f t="shared" si="37"/>
        <v>0</v>
      </c>
      <c r="AW43" s="252">
        <f t="shared" si="38"/>
        <v>0</v>
      </c>
      <c r="AX43" s="252"/>
      <c r="AY43" s="252">
        <f t="shared" si="23"/>
        <v>0</v>
      </c>
      <c r="AZ43" s="252">
        <f t="shared" si="24"/>
        <v>0</v>
      </c>
      <c r="BA43" s="252"/>
      <c r="BB43" s="252">
        <f t="shared" si="25"/>
        <v>0</v>
      </c>
      <c r="BC43" s="252"/>
      <c r="BD43" s="252">
        <f t="shared" si="26"/>
        <v>0</v>
      </c>
      <c r="BE43" s="252"/>
      <c r="BF43" s="252"/>
      <c r="BG43" s="252">
        <f t="shared" si="27"/>
        <v>0</v>
      </c>
      <c r="BH43" s="252"/>
      <c r="BI43" s="252">
        <f t="shared" si="28"/>
        <v>0</v>
      </c>
      <c r="BJ43" s="252">
        <f t="shared" si="29"/>
        <v>0</v>
      </c>
      <c r="BK43" s="252">
        <f t="shared" si="39"/>
        <v>0</v>
      </c>
      <c r="BM43" s="252">
        <f t="shared" si="40"/>
        <v>0</v>
      </c>
      <c r="BO43" s="252">
        <f t="shared" si="41"/>
        <v>0</v>
      </c>
    </row>
    <row r="44" spans="2:67" ht="20.100000000000001" customHeight="1">
      <c r="B44" s="11">
        <v>36</v>
      </c>
      <c r="C44" s="52" t="str">
        <f>CONCATENATE('2'!C39,'2'!Q39,'2'!D39,'2'!Q39,'2'!E39)</f>
        <v xml:space="preserve">  </v>
      </c>
      <c r="D44" s="51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12">
        <f t="shared" si="30"/>
        <v>0</v>
      </c>
      <c r="Z44" s="12">
        <f t="shared" si="31"/>
        <v>0</v>
      </c>
      <c r="AA44" s="12">
        <f t="shared" si="32"/>
        <v>0</v>
      </c>
      <c r="AB44" s="13">
        <f>ROUNDUP(((40/AA5)*Y44),0)</f>
        <v>0</v>
      </c>
      <c r="AC44" s="14"/>
      <c r="AD44" s="262"/>
      <c r="AE44" s="263"/>
      <c r="AF44" s="252">
        <f t="shared" si="12"/>
        <v>0</v>
      </c>
      <c r="AG44" s="252">
        <f t="shared" si="13"/>
        <v>0</v>
      </c>
      <c r="AH44" s="252">
        <f t="shared" si="14"/>
        <v>0</v>
      </c>
      <c r="AI44" s="252">
        <f t="shared" si="15"/>
        <v>0</v>
      </c>
      <c r="AJ44" s="252">
        <f t="shared" si="16"/>
        <v>0</v>
      </c>
      <c r="AK44" s="252">
        <f t="shared" si="17"/>
        <v>0</v>
      </c>
      <c r="AL44" s="252">
        <f t="shared" si="18"/>
        <v>0</v>
      </c>
      <c r="AM44" s="252">
        <f t="shared" si="19"/>
        <v>0</v>
      </c>
      <c r="AN44" s="252">
        <f t="shared" si="20"/>
        <v>0</v>
      </c>
      <c r="AO44" s="252">
        <f t="shared" si="21"/>
        <v>0</v>
      </c>
      <c r="AP44" s="252">
        <f t="shared" si="22"/>
        <v>0</v>
      </c>
      <c r="AQ44" s="252">
        <f t="shared" si="22"/>
        <v>0</v>
      </c>
      <c r="AR44" s="252">
        <f t="shared" si="33"/>
        <v>0</v>
      </c>
      <c r="AS44" s="252">
        <f t="shared" si="34"/>
        <v>0</v>
      </c>
      <c r="AT44" s="252">
        <f t="shared" si="35"/>
        <v>0</v>
      </c>
      <c r="AU44" s="252">
        <f t="shared" si="36"/>
        <v>0</v>
      </c>
      <c r="AV44" s="252">
        <f t="shared" si="37"/>
        <v>0</v>
      </c>
      <c r="AW44" s="252">
        <f t="shared" si="38"/>
        <v>0</v>
      </c>
      <c r="AX44" s="252"/>
      <c r="AY44" s="252">
        <f t="shared" si="23"/>
        <v>0</v>
      </c>
      <c r="AZ44" s="252">
        <f t="shared" si="24"/>
        <v>0</v>
      </c>
      <c r="BA44" s="252"/>
      <c r="BB44" s="252">
        <f t="shared" si="25"/>
        <v>0</v>
      </c>
      <c r="BC44" s="252"/>
      <c r="BD44" s="252">
        <f t="shared" si="26"/>
        <v>0</v>
      </c>
      <c r="BE44" s="252"/>
      <c r="BF44" s="252"/>
      <c r="BG44" s="252">
        <f t="shared" si="27"/>
        <v>0</v>
      </c>
      <c r="BH44" s="252"/>
      <c r="BI44" s="252">
        <f t="shared" si="28"/>
        <v>0</v>
      </c>
      <c r="BJ44" s="252">
        <f t="shared" si="29"/>
        <v>0</v>
      </c>
      <c r="BK44" s="252">
        <f t="shared" si="39"/>
        <v>0</v>
      </c>
      <c r="BM44" s="252">
        <f t="shared" si="40"/>
        <v>0</v>
      </c>
      <c r="BO44" s="252">
        <f t="shared" si="41"/>
        <v>0</v>
      </c>
    </row>
    <row r="45" spans="2:67" ht="20.100000000000001" customHeight="1">
      <c r="B45" s="11">
        <v>37</v>
      </c>
      <c r="C45" s="52" t="str">
        <f>CONCATENATE('2'!C40,'2'!Q40,'2'!D40,'2'!Q40,'2'!E40)</f>
        <v xml:space="preserve">  </v>
      </c>
      <c r="D45" s="51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12">
        <f t="shared" si="30"/>
        <v>0</v>
      </c>
      <c r="Z45" s="12">
        <f t="shared" si="31"/>
        <v>0</v>
      </c>
      <c r="AA45" s="12">
        <f t="shared" si="32"/>
        <v>0</v>
      </c>
      <c r="AB45" s="13">
        <f>ROUNDUP(((40/AA5)*Y45),0)</f>
        <v>0</v>
      </c>
      <c r="AC45" s="14"/>
      <c r="AD45" s="262"/>
      <c r="AE45" s="263"/>
      <c r="AF45" s="252">
        <f t="shared" si="12"/>
        <v>0</v>
      </c>
      <c r="AG45" s="252">
        <f t="shared" si="13"/>
        <v>0</v>
      </c>
      <c r="AH45" s="252">
        <f t="shared" si="14"/>
        <v>0</v>
      </c>
      <c r="AI45" s="252">
        <f t="shared" si="15"/>
        <v>0</v>
      </c>
      <c r="AJ45" s="252">
        <f t="shared" si="16"/>
        <v>0</v>
      </c>
      <c r="AK45" s="252">
        <f t="shared" si="17"/>
        <v>0</v>
      </c>
      <c r="AL45" s="252">
        <f t="shared" si="18"/>
        <v>0</v>
      </c>
      <c r="AM45" s="252">
        <f t="shared" si="19"/>
        <v>0</v>
      </c>
      <c r="AN45" s="252">
        <f t="shared" si="20"/>
        <v>0</v>
      </c>
      <c r="AO45" s="252">
        <f t="shared" si="21"/>
        <v>0</v>
      </c>
      <c r="AP45" s="252">
        <f t="shared" si="22"/>
        <v>0</v>
      </c>
      <c r="AQ45" s="252">
        <f t="shared" si="22"/>
        <v>0</v>
      </c>
      <c r="AR45" s="252">
        <f t="shared" si="33"/>
        <v>0</v>
      </c>
      <c r="AS45" s="252">
        <f t="shared" si="34"/>
        <v>0</v>
      </c>
      <c r="AT45" s="252">
        <f t="shared" si="35"/>
        <v>0</v>
      </c>
      <c r="AU45" s="252">
        <f t="shared" si="36"/>
        <v>0</v>
      </c>
      <c r="AV45" s="252">
        <f t="shared" si="37"/>
        <v>0</v>
      </c>
      <c r="AW45" s="252">
        <f t="shared" si="38"/>
        <v>0</v>
      </c>
      <c r="AX45" s="252"/>
      <c r="AY45" s="252">
        <f t="shared" si="23"/>
        <v>0</v>
      </c>
      <c r="AZ45" s="252">
        <f t="shared" si="24"/>
        <v>0</v>
      </c>
      <c r="BA45" s="252"/>
      <c r="BB45" s="252">
        <f t="shared" si="25"/>
        <v>0</v>
      </c>
      <c r="BC45" s="252"/>
      <c r="BD45" s="252">
        <f t="shared" si="26"/>
        <v>0</v>
      </c>
      <c r="BE45" s="252"/>
      <c r="BF45" s="252"/>
      <c r="BG45" s="252">
        <f t="shared" si="27"/>
        <v>0</v>
      </c>
      <c r="BH45" s="252"/>
      <c r="BI45" s="252">
        <f t="shared" si="28"/>
        <v>0</v>
      </c>
      <c r="BJ45" s="252">
        <f t="shared" si="29"/>
        <v>0</v>
      </c>
      <c r="BK45" s="252">
        <f t="shared" si="39"/>
        <v>0</v>
      </c>
      <c r="BM45" s="252">
        <f t="shared" si="40"/>
        <v>0</v>
      </c>
      <c r="BO45" s="252">
        <f t="shared" si="41"/>
        <v>0</v>
      </c>
    </row>
    <row r="46" spans="2:67" ht="20.100000000000001" customHeight="1">
      <c r="B46" s="11">
        <v>38</v>
      </c>
      <c r="C46" s="52" t="str">
        <f>CONCATENATE('2'!C41,'2'!Q41,'2'!D41,'2'!Q41,'2'!E41)</f>
        <v xml:space="preserve">  </v>
      </c>
      <c r="D46" s="51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12">
        <f t="shared" si="30"/>
        <v>0</v>
      </c>
      <c r="Z46" s="12">
        <f t="shared" si="31"/>
        <v>0</v>
      </c>
      <c r="AA46" s="12">
        <f t="shared" si="32"/>
        <v>0</v>
      </c>
      <c r="AB46" s="13">
        <f>ROUNDUP(((40/AA5)*Y46),0)</f>
        <v>0</v>
      </c>
      <c r="AC46" s="14"/>
      <c r="AD46" s="262"/>
      <c r="AE46" s="263"/>
      <c r="AF46" s="252">
        <f t="shared" si="12"/>
        <v>0</v>
      </c>
      <c r="AG46" s="252">
        <f t="shared" si="13"/>
        <v>0</v>
      </c>
      <c r="AH46" s="252">
        <f t="shared" si="14"/>
        <v>0</v>
      </c>
      <c r="AI46" s="252">
        <f t="shared" si="15"/>
        <v>0</v>
      </c>
      <c r="AJ46" s="252">
        <f t="shared" si="16"/>
        <v>0</v>
      </c>
      <c r="AK46" s="252">
        <f t="shared" si="17"/>
        <v>0</v>
      </c>
      <c r="AL46" s="252">
        <f t="shared" si="18"/>
        <v>0</v>
      </c>
      <c r="AM46" s="252">
        <f t="shared" si="19"/>
        <v>0</v>
      </c>
      <c r="AN46" s="252">
        <f t="shared" si="20"/>
        <v>0</v>
      </c>
      <c r="AO46" s="252">
        <f t="shared" si="21"/>
        <v>0</v>
      </c>
      <c r="AP46" s="252">
        <f t="shared" si="22"/>
        <v>0</v>
      </c>
      <c r="AQ46" s="252">
        <f t="shared" si="22"/>
        <v>0</v>
      </c>
      <c r="AR46" s="252">
        <f t="shared" si="33"/>
        <v>0</v>
      </c>
      <c r="AS46" s="252">
        <f t="shared" si="34"/>
        <v>0</v>
      </c>
      <c r="AT46" s="252">
        <f t="shared" si="35"/>
        <v>0</v>
      </c>
      <c r="AU46" s="252">
        <f t="shared" si="36"/>
        <v>0</v>
      </c>
      <c r="AV46" s="252">
        <f t="shared" si="37"/>
        <v>0</v>
      </c>
      <c r="AW46" s="252">
        <f t="shared" si="38"/>
        <v>0</v>
      </c>
      <c r="AX46" s="252"/>
      <c r="AY46" s="252">
        <f t="shared" si="23"/>
        <v>0</v>
      </c>
      <c r="AZ46" s="252">
        <f t="shared" si="24"/>
        <v>0</v>
      </c>
      <c r="BA46" s="252"/>
      <c r="BB46" s="252">
        <f t="shared" si="25"/>
        <v>0</v>
      </c>
      <c r="BC46" s="252"/>
      <c r="BD46" s="252">
        <f t="shared" si="26"/>
        <v>0</v>
      </c>
      <c r="BE46" s="252"/>
      <c r="BF46" s="252"/>
      <c r="BG46" s="252">
        <f t="shared" si="27"/>
        <v>0</v>
      </c>
      <c r="BH46" s="252"/>
      <c r="BI46" s="252">
        <f t="shared" si="28"/>
        <v>0</v>
      </c>
      <c r="BJ46" s="252">
        <f t="shared" si="29"/>
        <v>0</v>
      </c>
      <c r="BK46" s="252">
        <f t="shared" si="39"/>
        <v>0</v>
      </c>
      <c r="BM46" s="252">
        <f t="shared" si="40"/>
        <v>0</v>
      </c>
      <c r="BO46" s="252">
        <f t="shared" si="41"/>
        <v>0</v>
      </c>
    </row>
    <row r="47" spans="2:67" ht="20.100000000000001" customHeight="1">
      <c r="B47" s="11">
        <v>39</v>
      </c>
      <c r="C47" s="52" t="str">
        <f>CONCATENATE('2'!C42,'2'!Q42,'2'!D42,'2'!Q42,'2'!E42)</f>
        <v xml:space="preserve">  </v>
      </c>
      <c r="D47" s="51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12">
        <f t="shared" si="30"/>
        <v>0</v>
      </c>
      <c r="Z47" s="12">
        <f t="shared" si="31"/>
        <v>0</v>
      </c>
      <c r="AA47" s="12">
        <f t="shared" si="32"/>
        <v>0</v>
      </c>
      <c r="AB47" s="13">
        <f>ROUNDUP(((40/AA5)*Y47),0)</f>
        <v>0</v>
      </c>
      <c r="AC47" s="14"/>
      <c r="AD47" s="262"/>
      <c r="AE47" s="263"/>
      <c r="AF47" s="252">
        <f t="shared" si="12"/>
        <v>0</v>
      </c>
      <c r="AG47" s="252">
        <f t="shared" si="13"/>
        <v>0</v>
      </c>
      <c r="AH47" s="252">
        <f t="shared" si="14"/>
        <v>0</v>
      </c>
      <c r="AI47" s="252">
        <f t="shared" si="15"/>
        <v>0</v>
      </c>
      <c r="AJ47" s="252">
        <f t="shared" si="16"/>
        <v>0</v>
      </c>
      <c r="AK47" s="252">
        <f t="shared" si="17"/>
        <v>0</v>
      </c>
      <c r="AL47" s="252">
        <f t="shared" si="18"/>
        <v>0</v>
      </c>
      <c r="AM47" s="252">
        <f t="shared" si="19"/>
        <v>0</v>
      </c>
      <c r="AN47" s="252">
        <f t="shared" si="20"/>
        <v>0</v>
      </c>
      <c r="AO47" s="252">
        <f t="shared" si="21"/>
        <v>0</v>
      </c>
      <c r="AP47" s="252">
        <f t="shared" si="22"/>
        <v>0</v>
      </c>
      <c r="AQ47" s="252">
        <f t="shared" si="22"/>
        <v>0</v>
      </c>
      <c r="AR47" s="252">
        <f t="shared" si="33"/>
        <v>0</v>
      </c>
      <c r="AS47" s="252">
        <f t="shared" si="34"/>
        <v>0</v>
      </c>
      <c r="AT47" s="252">
        <f t="shared" si="35"/>
        <v>0</v>
      </c>
      <c r="AU47" s="252">
        <f t="shared" si="36"/>
        <v>0</v>
      </c>
      <c r="AV47" s="252">
        <f t="shared" si="37"/>
        <v>0</v>
      </c>
      <c r="AW47" s="252">
        <f t="shared" si="38"/>
        <v>0</v>
      </c>
      <c r="AX47" s="252"/>
      <c r="AY47" s="252">
        <f t="shared" si="23"/>
        <v>0</v>
      </c>
      <c r="AZ47" s="252">
        <f t="shared" si="24"/>
        <v>0</v>
      </c>
      <c r="BA47" s="252"/>
      <c r="BB47" s="252">
        <f t="shared" si="25"/>
        <v>0</v>
      </c>
      <c r="BC47" s="252"/>
      <c r="BD47" s="252">
        <f t="shared" si="26"/>
        <v>0</v>
      </c>
      <c r="BE47" s="252"/>
      <c r="BF47" s="252"/>
      <c r="BG47" s="252">
        <f t="shared" si="27"/>
        <v>0</v>
      </c>
      <c r="BH47" s="252"/>
      <c r="BI47" s="252">
        <f t="shared" si="28"/>
        <v>0</v>
      </c>
      <c r="BJ47" s="252">
        <f t="shared" si="29"/>
        <v>0</v>
      </c>
      <c r="BK47" s="252">
        <f t="shared" si="39"/>
        <v>0</v>
      </c>
      <c r="BM47" s="252">
        <f t="shared" si="40"/>
        <v>0</v>
      </c>
      <c r="BO47" s="252">
        <f t="shared" si="41"/>
        <v>0</v>
      </c>
    </row>
    <row r="48" spans="2:67" ht="20.100000000000001" customHeight="1">
      <c r="B48" s="11">
        <v>40</v>
      </c>
      <c r="C48" s="52" t="str">
        <f>CONCATENATE('2'!C43,'2'!Q43,'2'!D43,'2'!Q43,'2'!E43)</f>
        <v xml:space="preserve">  </v>
      </c>
      <c r="D48" s="51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12">
        <f t="shared" si="30"/>
        <v>0</v>
      </c>
      <c r="Z48" s="12">
        <f t="shared" si="31"/>
        <v>0</v>
      </c>
      <c r="AA48" s="12">
        <f t="shared" si="32"/>
        <v>0</v>
      </c>
      <c r="AB48" s="13">
        <f>ROUNDUP(((40/AA5)*Y48),0)</f>
        <v>0</v>
      </c>
      <c r="AC48" s="14"/>
      <c r="AD48" s="262"/>
      <c r="AE48" s="263"/>
      <c r="AF48" s="252">
        <f t="shared" si="12"/>
        <v>0</v>
      </c>
      <c r="AG48" s="252">
        <f t="shared" si="13"/>
        <v>0</v>
      </c>
      <c r="AH48" s="252">
        <f t="shared" si="14"/>
        <v>0</v>
      </c>
      <c r="AI48" s="252">
        <f t="shared" si="15"/>
        <v>0</v>
      </c>
      <c r="AJ48" s="252">
        <f t="shared" si="16"/>
        <v>0</v>
      </c>
      <c r="AK48" s="252">
        <f t="shared" si="17"/>
        <v>0</v>
      </c>
      <c r="AL48" s="252">
        <f t="shared" si="18"/>
        <v>0</v>
      </c>
      <c r="AM48" s="252">
        <f t="shared" si="19"/>
        <v>0</v>
      </c>
      <c r="AN48" s="252">
        <f t="shared" si="20"/>
        <v>0</v>
      </c>
      <c r="AO48" s="252">
        <f t="shared" si="21"/>
        <v>0</v>
      </c>
      <c r="AP48" s="252">
        <f t="shared" si="22"/>
        <v>0</v>
      </c>
      <c r="AQ48" s="252">
        <f t="shared" si="22"/>
        <v>0</v>
      </c>
      <c r="AR48" s="252">
        <f t="shared" si="33"/>
        <v>0</v>
      </c>
      <c r="AS48" s="252">
        <f t="shared" si="34"/>
        <v>0</v>
      </c>
      <c r="AT48" s="252">
        <f t="shared" si="35"/>
        <v>0</v>
      </c>
      <c r="AU48" s="252">
        <f t="shared" si="36"/>
        <v>0</v>
      </c>
      <c r="AV48" s="252">
        <f t="shared" si="37"/>
        <v>0</v>
      </c>
      <c r="AW48" s="252">
        <f t="shared" si="38"/>
        <v>0</v>
      </c>
      <c r="AX48" s="252"/>
      <c r="AY48" s="252">
        <f t="shared" si="23"/>
        <v>0</v>
      </c>
      <c r="AZ48" s="252">
        <f t="shared" si="24"/>
        <v>0</v>
      </c>
      <c r="BA48" s="252"/>
      <c r="BB48" s="252">
        <f t="shared" si="25"/>
        <v>0</v>
      </c>
      <c r="BC48" s="252"/>
      <c r="BD48" s="252">
        <f t="shared" si="26"/>
        <v>0</v>
      </c>
      <c r="BE48" s="252"/>
      <c r="BF48" s="252"/>
      <c r="BG48" s="252">
        <f t="shared" si="27"/>
        <v>0</v>
      </c>
      <c r="BH48" s="252"/>
      <c r="BI48" s="252">
        <f t="shared" si="28"/>
        <v>0</v>
      </c>
      <c r="BJ48" s="252">
        <f t="shared" si="29"/>
        <v>0</v>
      </c>
      <c r="BK48" s="252">
        <f t="shared" si="39"/>
        <v>0</v>
      </c>
      <c r="BM48" s="252">
        <f t="shared" si="40"/>
        <v>0</v>
      </c>
      <c r="BO48" s="252">
        <f t="shared" si="41"/>
        <v>0</v>
      </c>
    </row>
    <row r="49" spans="2:67" ht="20.100000000000001" customHeight="1">
      <c r="B49" s="11">
        <v>41</v>
      </c>
      <c r="C49" s="52" t="str">
        <f>CONCATENATE('2'!C44,'2'!Q44,'2'!D44,'2'!Q44,'2'!E44)</f>
        <v xml:space="preserve">  </v>
      </c>
      <c r="D49" s="51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12">
        <f t="shared" si="30"/>
        <v>0</v>
      </c>
      <c r="Z49" s="12">
        <f t="shared" si="31"/>
        <v>0</v>
      </c>
      <c r="AA49" s="12">
        <f t="shared" si="32"/>
        <v>0</v>
      </c>
      <c r="AB49" s="13">
        <f>ROUNDUP(((40/AA5)*Y49),0)</f>
        <v>0</v>
      </c>
      <c r="AC49" s="14"/>
      <c r="AD49" s="262"/>
      <c r="AE49" s="263"/>
      <c r="AF49" s="252">
        <f t="shared" si="12"/>
        <v>0</v>
      </c>
      <c r="AG49" s="252">
        <f t="shared" si="13"/>
        <v>0</v>
      </c>
      <c r="AH49" s="252">
        <f t="shared" si="14"/>
        <v>0</v>
      </c>
      <c r="AI49" s="252">
        <f t="shared" si="15"/>
        <v>0</v>
      </c>
      <c r="AJ49" s="252">
        <f t="shared" si="16"/>
        <v>0</v>
      </c>
      <c r="AK49" s="252">
        <f t="shared" si="17"/>
        <v>0</v>
      </c>
      <c r="AL49" s="252">
        <f t="shared" si="18"/>
        <v>0</v>
      </c>
      <c r="AM49" s="252">
        <f t="shared" si="19"/>
        <v>0</v>
      </c>
      <c r="AN49" s="252">
        <f t="shared" si="20"/>
        <v>0</v>
      </c>
      <c r="AO49" s="252">
        <f t="shared" si="21"/>
        <v>0</v>
      </c>
      <c r="AP49" s="252">
        <f t="shared" si="22"/>
        <v>0</v>
      </c>
      <c r="AQ49" s="252">
        <f t="shared" si="22"/>
        <v>0</v>
      </c>
      <c r="AR49" s="252">
        <f t="shared" si="33"/>
        <v>0</v>
      </c>
      <c r="AS49" s="252">
        <f t="shared" si="34"/>
        <v>0</v>
      </c>
      <c r="AT49" s="252">
        <f t="shared" si="35"/>
        <v>0</v>
      </c>
      <c r="AU49" s="252">
        <f t="shared" si="36"/>
        <v>0</v>
      </c>
      <c r="AV49" s="252">
        <f t="shared" si="37"/>
        <v>0</v>
      </c>
      <c r="AW49" s="252">
        <f t="shared" si="38"/>
        <v>0</v>
      </c>
      <c r="AX49" s="252"/>
      <c r="AY49" s="252">
        <f t="shared" si="23"/>
        <v>0</v>
      </c>
      <c r="AZ49" s="252">
        <f t="shared" si="24"/>
        <v>0</v>
      </c>
      <c r="BA49" s="252"/>
      <c r="BB49" s="252">
        <f t="shared" si="25"/>
        <v>0</v>
      </c>
      <c r="BC49" s="252"/>
      <c r="BD49" s="252">
        <f t="shared" si="26"/>
        <v>0</v>
      </c>
      <c r="BE49" s="252"/>
      <c r="BF49" s="252"/>
      <c r="BG49" s="252">
        <f t="shared" si="27"/>
        <v>0</v>
      </c>
      <c r="BH49" s="252"/>
      <c r="BI49" s="252">
        <f t="shared" si="28"/>
        <v>0</v>
      </c>
      <c r="BJ49" s="252">
        <f t="shared" si="29"/>
        <v>0</v>
      </c>
      <c r="BK49" s="252">
        <f t="shared" si="39"/>
        <v>0</v>
      </c>
      <c r="BM49" s="252">
        <f t="shared" si="40"/>
        <v>0</v>
      </c>
      <c r="BO49" s="252">
        <f t="shared" si="41"/>
        <v>0</v>
      </c>
    </row>
    <row r="50" spans="2:67" ht="20.100000000000001" customHeight="1">
      <c r="B50" s="11">
        <v>42</v>
      </c>
      <c r="C50" s="52" t="str">
        <f>CONCATENATE('2'!C45,'2'!Q45,'2'!D45,'2'!Q45,'2'!E45)</f>
        <v xml:space="preserve">  </v>
      </c>
      <c r="D50" s="51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12">
        <f t="shared" si="30"/>
        <v>0</v>
      </c>
      <c r="Z50" s="12">
        <f t="shared" si="31"/>
        <v>0</v>
      </c>
      <c r="AA50" s="12">
        <f t="shared" si="32"/>
        <v>0</v>
      </c>
      <c r="AB50" s="13">
        <f>ROUNDUP(((40/AA5)*Y50),0)</f>
        <v>0</v>
      </c>
      <c r="AC50" s="14"/>
      <c r="AD50" s="262"/>
      <c r="AE50" s="263"/>
      <c r="AF50" s="252">
        <f t="shared" si="12"/>
        <v>0</v>
      </c>
      <c r="AG50" s="252">
        <f t="shared" si="13"/>
        <v>0</v>
      </c>
      <c r="AH50" s="252">
        <f t="shared" si="14"/>
        <v>0</v>
      </c>
      <c r="AI50" s="252">
        <f t="shared" si="15"/>
        <v>0</v>
      </c>
      <c r="AJ50" s="252">
        <f t="shared" si="16"/>
        <v>0</v>
      </c>
      <c r="AK50" s="252">
        <f t="shared" si="17"/>
        <v>0</v>
      </c>
      <c r="AL50" s="252">
        <f t="shared" si="18"/>
        <v>0</v>
      </c>
      <c r="AM50" s="252">
        <f t="shared" si="19"/>
        <v>0</v>
      </c>
      <c r="AN50" s="252">
        <f t="shared" si="20"/>
        <v>0</v>
      </c>
      <c r="AO50" s="252">
        <f t="shared" si="21"/>
        <v>0</v>
      </c>
      <c r="AP50" s="252">
        <f t="shared" si="22"/>
        <v>0</v>
      </c>
      <c r="AQ50" s="252">
        <f t="shared" si="22"/>
        <v>0</v>
      </c>
      <c r="AR50" s="252">
        <f t="shared" si="33"/>
        <v>0</v>
      </c>
      <c r="AS50" s="252">
        <f t="shared" si="34"/>
        <v>0</v>
      </c>
      <c r="AT50" s="252">
        <f t="shared" si="35"/>
        <v>0</v>
      </c>
      <c r="AU50" s="252">
        <f t="shared" si="36"/>
        <v>0</v>
      </c>
      <c r="AV50" s="252">
        <f t="shared" si="37"/>
        <v>0</v>
      </c>
      <c r="AW50" s="252">
        <f t="shared" si="38"/>
        <v>0</v>
      </c>
      <c r="AX50" s="252"/>
      <c r="AY50" s="252">
        <f t="shared" si="23"/>
        <v>0</v>
      </c>
      <c r="AZ50" s="252">
        <f t="shared" si="24"/>
        <v>0</v>
      </c>
      <c r="BA50" s="252"/>
      <c r="BB50" s="252">
        <f t="shared" si="25"/>
        <v>0</v>
      </c>
      <c r="BC50" s="252"/>
      <c r="BD50" s="252">
        <f t="shared" si="26"/>
        <v>0</v>
      </c>
      <c r="BE50" s="252"/>
      <c r="BF50" s="252"/>
      <c r="BG50" s="252">
        <f t="shared" si="27"/>
        <v>0</v>
      </c>
      <c r="BH50" s="252"/>
      <c r="BI50" s="252">
        <f t="shared" si="28"/>
        <v>0</v>
      </c>
      <c r="BJ50" s="252">
        <f t="shared" si="29"/>
        <v>0</v>
      </c>
      <c r="BK50" s="252">
        <f t="shared" si="39"/>
        <v>0</v>
      </c>
      <c r="BM50" s="252">
        <f t="shared" si="40"/>
        <v>0</v>
      </c>
      <c r="BO50" s="252">
        <f t="shared" si="41"/>
        <v>0</v>
      </c>
    </row>
    <row r="51" spans="2:67" ht="20.100000000000001" customHeight="1">
      <c r="B51" s="11">
        <v>43</v>
      </c>
      <c r="C51" s="52" t="str">
        <f>CONCATENATE('2'!C46,'2'!Q46,'2'!D46,'2'!Q46,'2'!E46)</f>
        <v xml:space="preserve">  </v>
      </c>
      <c r="D51" s="51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12">
        <f t="shared" si="30"/>
        <v>0</v>
      </c>
      <c r="Z51" s="12">
        <f t="shared" si="31"/>
        <v>0</v>
      </c>
      <c r="AA51" s="12">
        <f t="shared" si="32"/>
        <v>0</v>
      </c>
      <c r="AB51" s="13">
        <f>ROUNDUP(((40/AA5)*Y51),0)</f>
        <v>0</v>
      </c>
      <c r="AC51" s="14"/>
      <c r="AD51" s="262"/>
      <c r="AE51" s="263"/>
      <c r="AF51" s="252">
        <f t="shared" si="12"/>
        <v>0</v>
      </c>
      <c r="AG51" s="252">
        <f t="shared" si="13"/>
        <v>0</v>
      </c>
      <c r="AH51" s="252">
        <f t="shared" si="14"/>
        <v>0</v>
      </c>
      <c r="AI51" s="252">
        <f t="shared" si="15"/>
        <v>0</v>
      </c>
      <c r="AJ51" s="252">
        <f t="shared" si="16"/>
        <v>0</v>
      </c>
      <c r="AK51" s="252">
        <f t="shared" si="17"/>
        <v>0</v>
      </c>
      <c r="AL51" s="252">
        <f t="shared" si="18"/>
        <v>0</v>
      </c>
      <c r="AM51" s="252">
        <f t="shared" si="19"/>
        <v>0</v>
      </c>
      <c r="AN51" s="252">
        <f t="shared" si="20"/>
        <v>0</v>
      </c>
      <c r="AO51" s="252">
        <f t="shared" si="21"/>
        <v>0</v>
      </c>
      <c r="AP51" s="252">
        <f t="shared" si="22"/>
        <v>0</v>
      </c>
      <c r="AQ51" s="252">
        <f t="shared" si="22"/>
        <v>0</v>
      </c>
      <c r="AR51" s="252">
        <f t="shared" si="33"/>
        <v>0</v>
      </c>
      <c r="AS51" s="252">
        <f t="shared" si="34"/>
        <v>0</v>
      </c>
      <c r="AT51" s="252">
        <f t="shared" si="35"/>
        <v>0</v>
      </c>
      <c r="AU51" s="252">
        <f t="shared" si="36"/>
        <v>0</v>
      </c>
      <c r="AV51" s="252">
        <f t="shared" si="37"/>
        <v>0</v>
      </c>
      <c r="AW51" s="252">
        <f t="shared" si="38"/>
        <v>0</v>
      </c>
      <c r="AX51" s="252"/>
      <c r="AY51" s="252">
        <f t="shared" si="23"/>
        <v>0</v>
      </c>
      <c r="AZ51" s="252">
        <f t="shared" si="24"/>
        <v>0</v>
      </c>
      <c r="BA51" s="252"/>
      <c r="BB51" s="252">
        <f t="shared" si="25"/>
        <v>0</v>
      </c>
      <c r="BC51" s="252"/>
      <c r="BD51" s="252">
        <f t="shared" si="26"/>
        <v>0</v>
      </c>
      <c r="BE51" s="252"/>
      <c r="BF51" s="252"/>
      <c r="BG51" s="252">
        <f t="shared" si="27"/>
        <v>0</v>
      </c>
      <c r="BH51" s="252"/>
      <c r="BI51" s="252">
        <f t="shared" si="28"/>
        <v>0</v>
      </c>
      <c r="BJ51" s="252">
        <f t="shared" si="29"/>
        <v>0</v>
      </c>
      <c r="BK51" s="252">
        <f t="shared" si="39"/>
        <v>0</v>
      </c>
      <c r="BM51" s="252">
        <f t="shared" si="40"/>
        <v>0</v>
      </c>
      <c r="BO51" s="252">
        <f t="shared" si="41"/>
        <v>0</v>
      </c>
    </row>
    <row r="52" spans="2:67" ht="20.100000000000001" customHeight="1">
      <c r="B52" s="11">
        <v>44</v>
      </c>
      <c r="C52" s="52" t="str">
        <f>CONCATENATE('2'!C47,'2'!Q47,'2'!D47,'2'!Q47,'2'!E47)</f>
        <v xml:space="preserve">  </v>
      </c>
      <c r="D52" s="51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12">
        <f t="shared" si="30"/>
        <v>0</v>
      </c>
      <c r="Z52" s="12">
        <f t="shared" si="31"/>
        <v>0</v>
      </c>
      <c r="AA52" s="12">
        <f t="shared" si="32"/>
        <v>0</v>
      </c>
      <c r="AB52" s="13">
        <f>ROUNDUP(((40/AA5)*Y52),0)</f>
        <v>0</v>
      </c>
      <c r="AC52" s="14"/>
      <c r="AD52" s="262"/>
      <c r="AE52" s="263"/>
      <c r="AF52" s="252">
        <f t="shared" si="12"/>
        <v>0</v>
      </c>
      <c r="AG52" s="252">
        <f t="shared" si="13"/>
        <v>0</v>
      </c>
      <c r="AH52" s="252">
        <f t="shared" si="14"/>
        <v>0</v>
      </c>
      <c r="AI52" s="252">
        <f t="shared" si="15"/>
        <v>0</v>
      </c>
      <c r="AJ52" s="252">
        <f t="shared" si="16"/>
        <v>0</v>
      </c>
      <c r="AK52" s="252">
        <f t="shared" si="17"/>
        <v>0</v>
      </c>
      <c r="AL52" s="252">
        <f t="shared" si="18"/>
        <v>0</v>
      </c>
      <c r="AM52" s="252">
        <f t="shared" si="19"/>
        <v>0</v>
      </c>
      <c r="AN52" s="252">
        <f t="shared" si="20"/>
        <v>0</v>
      </c>
      <c r="AO52" s="252">
        <f t="shared" si="21"/>
        <v>0</v>
      </c>
      <c r="AP52" s="252">
        <f t="shared" si="22"/>
        <v>0</v>
      </c>
      <c r="AQ52" s="252">
        <f t="shared" si="22"/>
        <v>0</v>
      </c>
      <c r="AR52" s="252">
        <f t="shared" si="33"/>
        <v>0</v>
      </c>
      <c r="AS52" s="252">
        <f t="shared" si="34"/>
        <v>0</v>
      </c>
      <c r="AT52" s="252">
        <f t="shared" si="35"/>
        <v>0</v>
      </c>
      <c r="AU52" s="252">
        <f t="shared" si="36"/>
        <v>0</v>
      </c>
      <c r="AV52" s="252">
        <f t="shared" si="37"/>
        <v>0</v>
      </c>
      <c r="AW52" s="252">
        <f t="shared" si="38"/>
        <v>0</v>
      </c>
      <c r="AX52" s="252"/>
      <c r="AY52" s="252">
        <f t="shared" si="23"/>
        <v>0</v>
      </c>
      <c r="AZ52" s="252">
        <f t="shared" si="24"/>
        <v>0</v>
      </c>
      <c r="BA52" s="252"/>
      <c r="BB52" s="252">
        <f t="shared" si="25"/>
        <v>0</v>
      </c>
      <c r="BC52" s="252"/>
      <c r="BD52" s="252">
        <f t="shared" si="26"/>
        <v>0</v>
      </c>
      <c r="BE52" s="252"/>
      <c r="BF52" s="252"/>
      <c r="BG52" s="252">
        <f t="shared" si="27"/>
        <v>0</v>
      </c>
      <c r="BH52" s="252"/>
      <c r="BI52" s="252">
        <f t="shared" si="28"/>
        <v>0</v>
      </c>
      <c r="BJ52" s="252">
        <f t="shared" si="29"/>
        <v>0</v>
      </c>
      <c r="BK52" s="252">
        <f t="shared" si="39"/>
        <v>0</v>
      </c>
      <c r="BM52" s="252">
        <f t="shared" si="40"/>
        <v>0</v>
      </c>
      <c r="BO52" s="252">
        <f t="shared" si="41"/>
        <v>0</v>
      </c>
    </row>
    <row r="53" spans="2:67" ht="20.100000000000001" customHeight="1">
      <c r="B53" s="11">
        <v>45</v>
      </c>
      <c r="C53" s="52" t="str">
        <f>CONCATENATE('2'!C48,'2'!Q48,'2'!D48,'2'!Q48,'2'!E48)</f>
        <v xml:space="preserve">  </v>
      </c>
      <c r="D53" s="51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12">
        <f t="shared" si="30"/>
        <v>0</v>
      </c>
      <c r="Z53" s="12">
        <f t="shared" si="31"/>
        <v>0</v>
      </c>
      <c r="AA53" s="12">
        <f t="shared" si="32"/>
        <v>0</v>
      </c>
      <c r="AB53" s="13">
        <f>ROUNDUP(((40/AA5)*Y53),0)</f>
        <v>0</v>
      </c>
      <c r="AC53" s="14"/>
      <c r="AD53" s="262"/>
      <c r="AE53" s="263"/>
      <c r="AF53" s="252">
        <f t="shared" si="12"/>
        <v>0</v>
      </c>
      <c r="AG53" s="252">
        <f t="shared" si="13"/>
        <v>0</v>
      </c>
      <c r="AH53" s="252">
        <f t="shared" si="14"/>
        <v>0</v>
      </c>
      <c r="AI53" s="252">
        <f t="shared" si="15"/>
        <v>0</v>
      </c>
      <c r="AJ53" s="252">
        <f t="shared" si="16"/>
        <v>0</v>
      </c>
      <c r="AK53" s="252">
        <f t="shared" si="17"/>
        <v>0</v>
      </c>
      <c r="AL53" s="252">
        <f t="shared" si="18"/>
        <v>0</v>
      </c>
      <c r="AM53" s="252">
        <f t="shared" si="19"/>
        <v>0</v>
      </c>
      <c r="AN53" s="252">
        <f t="shared" si="20"/>
        <v>0</v>
      </c>
      <c r="AO53" s="252">
        <f t="shared" si="21"/>
        <v>0</v>
      </c>
      <c r="AP53" s="252">
        <f t="shared" si="22"/>
        <v>0</v>
      </c>
      <c r="AQ53" s="252">
        <f t="shared" si="22"/>
        <v>0</v>
      </c>
      <c r="AR53" s="252">
        <f t="shared" si="33"/>
        <v>0</v>
      </c>
      <c r="AS53" s="252">
        <f t="shared" si="34"/>
        <v>0</v>
      </c>
      <c r="AT53" s="252">
        <f t="shared" si="35"/>
        <v>0</v>
      </c>
      <c r="AU53" s="252">
        <f t="shared" si="36"/>
        <v>0</v>
      </c>
      <c r="AV53" s="252">
        <f t="shared" si="37"/>
        <v>0</v>
      </c>
      <c r="AW53" s="252">
        <f t="shared" si="38"/>
        <v>0</v>
      </c>
      <c r="AX53" s="252"/>
      <c r="AY53" s="252">
        <f t="shared" si="23"/>
        <v>0</v>
      </c>
      <c r="AZ53" s="252">
        <f t="shared" si="24"/>
        <v>0</v>
      </c>
      <c r="BA53" s="252"/>
      <c r="BB53" s="252">
        <f t="shared" si="25"/>
        <v>0</v>
      </c>
      <c r="BC53" s="252"/>
      <c r="BD53" s="252">
        <f t="shared" si="26"/>
        <v>0</v>
      </c>
      <c r="BE53" s="252"/>
      <c r="BF53" s="252"/>
      <c r="BG53" s="252">
        <f t="shared" si="27"/>
        <v>0</v>
      </c>
      <c r="BH53" s="252"/>
      <c r="BI53" s="252">
        <f t="shared" si="28"/>
        <v>0</v>
      </c>
      <c r="BJ53" s="252">
        <f t="shared" si="29"/>
        <v>0</v>
      </c>
      <c r="BK53" s="252">
        <f t="shared" si="39"/>
        <v>0</v>
      </c>
      <c r="BM53" s="252">
        <f t="shared" si="40"/>
        <v>0</v>
      </c>
      <c r="BO53" s="252">
        <f t="shared" si="41"/>
        <v>0</v>
      </c>
    </row>
    <row r="54" spans="2:67" ht="20.100000000000001" customHeight="1">
      <c r="B54" s="11">
        <v>46</v>
      </c>
      <c r="C54" s="52" t="str">
        <f>CONCATENATE('2'!C49,'2'!Q49,'2'!D49,'2'!Q49,'2'!E49)</f>
        <v xml:space="preserve">  </v>
      </c>
      <c r="D54" s="51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12">
        <f t="shared" si="30"/>
        <v>0</v>
      </c>
      <c r="Z54" s="12">
        <f t="shared" si="31"/>
        <v>0</v>
      </c>
      <c r="AA54" s="12">
        <f t="shared" si="32"/>
        <v>0</v>
      </c>
      <c r="AB54" s="13">
        <f>ROUNDUP(((40/AA5)*Y54),0)</f>
        <v>0</v>
      </c>
      <c r="AC54" s="14"/>
      <c r="AD54" s="262"/>
      <c r="AE54" s="263"/>
      <c r="AF54" s="252">
        <f t="shared" si="12"/>
        <v>0</v>
      </c>
      <c r="AG54" s="252">
        <f t="shared" si="13"/>
        <v>0</v>
      </c>
      <c r="AH54" s="252">
        <f t="shared" si="14"/>
        <v>0</v>
      </c>
      <c r="AI54" s="252">
        <f t="shared" si="15"/>
        <v>0</v>
      </c>
      <c r="AJ54" s="252">
        <f t="shared" si="16"/>
        <v>0</v>
      </c>
      <c r="AK54" s="252">
        <f t="shared" si="17"/>
        <v>0</v>
      </c>
      <c r="AL54" s="252">
        <f t="shared" si="18"/>
        <v>0</v>
      </c>
      <c r="AM54" s="252">
        <f t="shared" si="19"/>
        <v>0</v>
      </c>
      <c r="AN54" s="252">
        <f t="shared" si="20"/>
        <v>0</v>
      </c>
      <c r="AO54" s="252">
        <f t="shared" si="21"/>
        <v>0</v>
      </c>
      <c r="AP54" s="252">
        <f t="shared" si="22"/>
        <v>0</v>
      </c>
      <c r="AQ54" s="252">
        <f t="shared" si="22"/>
        <v>0</v>
      </c>
      <c r="AR54" s="252">
        <f t="shared" si="33"/>
        <v>0</v>
      </c>
      <c r="AS54" s="252">
        <f t="shared" si="34"/>
        <v>0</v>
      </c>
      <c r="AT54" s="252">
        <f t="shared" si="35"/>
        <v>0</v>
      </c>
      <c r="AU54" s="252">
        <f t="shared" si="36"/>
        <v>0</v>
      </c>
      <c r="AV54" s="252">
        <f t="shared" si="37"/>
        <v>0</v>
      </c>
      <c r="AW54" s="252">
        <f t="shared" si="38"/>
        <v>0</v>
      </c>
      <c r="AX54" s="252"/>
      <c r="AY54" s="252">
        <f t="shared" si="23"/>
        <v>0</v>
      </c>
      <c r="AZ54" s="252">
        <f t="shared" si="24"/>
        <v>0</v>
      </c>
      <c r="BA54" s="252"/>
      <c r="BB54" s="252">
        <f t="shared" si="25"/>
        <v>0</v>
      </c>
      <c r="BC54" s="252"/>
      <c r="BD54" s="252">
        <f t="shared" si="26"/>
        <v>0</v>
      </c>
      <c r="BE54" s="252"/>
      <c r="BF54" s="252"/>
      <c r="BG54" s="252">
        <f t="shared" si="27"/>
        <v>0</v>
      </c>
      <c r="BH54" s="252"/>
      <c r="BI54" s="252">
        <f t="shared" si="28"/>
        <v>0</v>
      </c>
      <c r="BJ54" s="252">
        <f t="shared" si="29"/>
        <v>0</v>
      </c>
      <c r="BK54" s="252">
        <f t="shared" si="39"/>
        <v>0</v>
      </c>
      <c r="BM54" s="252">
        <f t="shared" si="40"/>
        <v>0</v>
      </c>
      <c r="BO54" s="252">
        <f t="shared" si="41"/>
        <v>0</v>
      </c>
    </row>
    <row r="55" spans="2:67" ht="20.100000000000001" customHeight="1">
      <c r="B55" s="11">
        <v>47</v>
      </c>
      <c r="C55" s="52" t="str">
        <f>CONCATENATE('2'!C50,'2'!Q50,'2'!D50,'2'!Q50,'2'!E50)</f>
        <v xml:space="preserve">  </v>
      </c>
      <c r="D55" s="51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12">
        <f t="shared" si="30"/>
        <v>0</v>
      </c>
      <c r="Z55" s="12">
        <f t="shared" si="31"/>
        <v>0</v>
      </c>
      <c r="AA55" s="12">
        <f t="shared" si="32"/>
        <v>0</v>
      </c>
      <c r="AB55" s="13">
        <f>ROUNDUP(((40/AA5)*Y55),0)</f>
        <v>0</v>
      </c>
      <c r="AC55" s="14"/>
      <c r="AD55" s="262"/>
      <c r="AE55" s="263"/>
      <c r="AF55" s="252">
        <f t="shared" si="12"/>
        <v>0</v>
      </c>
      <c r="AG55" s="252">
        <f t="shared" si="13"/>
        <v>0</v>
      </c>
      <c r="AH55" s="252">
        <f t="shared" si="14"/>
        <v>0</v>
      </c>
      <c r="AI55" s="252">
        <f t="shared" si="15"/>
        <v>0</v>
      </c>
      <c r="AJ55" s="252">
        <f t="shared" si="16"/>
        <v>0</v>
      </c>
      <c r="AK55" s="252">
        <f t="shared" si="17"/>
        <v>0</v>
      </c>
      <c r="AL55" s="252">
        <f t="shared" si="18"/>
        <v>0</v>
      </c>
      <c r="AM55" s="252">
        <f t="shared" si="19"/>
        <v>0</v>
      </c>
      <c r="AN55" s="252">
        <f t="shared" si="20"/>
        <v>0</v>
      </c>
      <c r="AO55" s="252">
        <f t="shared" si="21"/>
        <v>0</v>
      </c>
      <c r="AP55" s="252">
        <f t="shared" si="22"/>
        <v>0</v>
      </c>
      <c r="AQ55" s="252">
        <f t="shared" si="22"/>
        <v>0</v>
      </c>
      <c r="AR55" s="252">
        <f t="shared" si="33"/>
        <v>0</v>
      </c>
      <c r="AS55" s="252">
        <f t="shared" si="34"/>
        <v>0</v>
      </c>
      <c r="AT55" s="252">
        <f t="shared" si="35"/>
        <v>0</v>
      </c>
      <c r="AU55" s="252">
        <f t="shared" si="36"/>
        <v>0</v>
      </c>
      <c r="AV55" s="252">
        <f t="shared" si="37"/>
        <v>0</v>
      </c>
      <c r="AW55" s="252">
        <f t="shared" si="38"/>
        <v>0</v>
      </c>
      <c r="AX55" s="252"/>
      <c r="AY55" s="252">
        <f t="shared" si="23"/>
        <v>0</v>
      </c>
      <c r="AZ55" s="252">
        <f t="shared" si="24"/>
        <v>0</v>
      </c>
      <c r="BA55" s="252"/>
      <c r="BB55" s="252">
        <f t="shared" si="25"/>
        <v>0</v>
      </c>
      <c r="BC55" s="252"/>
      <c r="BD55" s="252">
        <f t="shared" si="26"/>
        <v>0</v>
      </c>
      <c r="BE55" s="252"/>
      <c r="BF55" s="252"/>
      <c r="BG55" s="252">
        <f t="shared" si="27"/>
        <v>0</v>
      </c>
      <c r="BH55" s="252"/>
      <c r="BI55" s="252">
        <f t="shared" si="28"/>
        <v>0</v>
      </c>
      <c r="BJ55" s="252">
        <f t="shared" si="29"/>
        <v>0</v>
      </c>
      <c r="BK55" s="252">
        <f t="shared" si="39"/>
        <v>0</v>
      </c>
      <c r="BM55" s="252">
        <f t="shared" si="40"/>
        <v>0</v>
      </c>
      <c r="BO55" s="252">
        <f t="shared" si="41"/>
        <v>0</v>
      </c>
    </row>
    <row r="56" spans="2:67" ht="20.100000000000001" customHeight="1">
      <c r="B56" s="11">
        <v>48</v>
      </c>
      <c r="C56" s="52" t="str">
        <f>CONCATENATE('2'!C51,'2'!Q51,'2'!D51,'2'!Q51,'2'!E51)</f>
        <v xml:space="preserve">  </v>
      </c>
      <c r="D56" s="51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12">
        <f t="shared" si="30"/>
        <v>0</v>
      </c>
      <c r="Z56" s="12">
        <f t="shared" si="31"/>
        <v>0</v>
      </c>
      <c r="AA56" s="12">
        <f t="shared" si="32"/>
        <v>0</v>
      </c>
      <c r="AB56" s="13">
        <f>ROUNDUP(((40/AA5)*Y56),0)</f>
        <v>0</v>
      </c>
      <c r="AC56" s="14"/>
      <c r="AD56" s="262"/>
      <c r="AE56" s="263"/>
      <c r="AF56" s="252">
        <f t="shared" si="12"/>
        <v>0</v>
      </c>
      <c r="AG56" s="252">
        <f t="shared" si="13"/>
        <v>0</v>
      </c>
      <c r="AH56" s="252">
        <f t="shared" si="14"/>
        <v>0</v>
      </c>
      <c r="AI56" s="252">
        <f t="shared" si="15"/>
        <v>0</v>
      </c>
      <c r="AJ56" s="252">
        <f t="shared" si="16"/>
        <v>0</v>
      </c>
      <c r="AK56" s="252">
        <f t="shared" si="17"/>
        <v>0</v>
      </c>
      <c r="AL56" s="252">
        <f t="shared" si="18"/>
        <v>0</v>
      </c>
      <c r="AM56" s="252">
        <f t="shared" si="19"/>
        <v>0</v>
      </c>
      <c r="AN56" s="252">
        <f t="shared" si="20"/>
        <v>0</v>
      </c>
      <c r="AO56" s="252">
        <f t="shared" si="21"/>
        <v>0</v>
      </c>
      <c r="AP56" s="252">
        <f t="shared" si="22"/>
        <v>0</v>
      </c>
      <c r="AQ56" s="252">
        <f t="shared" si="22"/>
        <v>0</v>
      </c>
      <c r="AR56" s="252">
        <f t="shared" si="33"/>
        <v>0</v>
      </c>
      <c r="AS56" s="252">
        <f t="shared" si="34"/>
        <v>0</v>
      </c>
      <c r="AT56" s="252">
        <f t="shared" si="35"/>
        <v>0</v>
      </c>
      <c r="AU56" s="252">
        <f t="shared" si="36"/>
        <v>0</v>
      </c>
      <c r="AV56" s="252">
        <f t="shared" si="37"/>
        <v>0</v>
      </c>
      <c r="AW56" s="252">
        <f t="shared" si="38"/>
        <v>0</v>
      </c>
      <c r="AX56" s="252"/>
      <c r="AY56" s="252">
        <f t="shared" si="23"/>
        <v>0</v>
      </c>
      <c r="AZ56" s="252">
        <f t="shared" si="24"/>
        <v>0</v>
      </c>
      <c r="BA56" s="252"/>
      <c r="BB56" s="252">
        <f t="shared" si="25"/>
        <v>0</v>
      </c>
      <c r="BC56" s="252"/>
      <c r="BD56" s="252">
        <f t="shared" si="26"/>
        <v>0</v>
      </c>
      <c r="BE56" s="252"/>
      <c r="BF56" s="252"/>
      <c r="BG56" s="252">
        <f t="shared" si="27"/>
        <v>0</v>
      </c>
      <c r="BH56" s="252"/>
      <c r="BI56" s="252">
        <f t="shared" si="28"/>
        <v>0</v>
      </c>
      <c r="BJ56" s="252">
        <f t="shared" si="29"/>
        <v>0</v>
      </c>
      <c r="BK56" s="252">
        <f t="shared" si="39"/>
        <v>0</v>
      </c>
      <c r="BM56" s="252">
        <f t="shared" si="40"/>
        <v>0</v>
      </c>
      <c r="BO56" s="252">
        <f t="shared" si="41"/>
        <v>0</v>
      </c>
    </row>
    <row r="57" spans="2:67" ht="20.100000000000001" customHeight="1">
      <c r="B57" s="11">
        <v>49</v>
      </c>
      <c r="C57" s="52" t="str">
        <f>CONCATENATE('2'!C52,'2'!Q52,'2'!D52,'2'!Q52,'2'!E52)</f>
        <v xml:space="preserve">  </v>
      </c>
      <c r="D57" s="51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12">
        <f t="shared" si="30"/>
        <v>0</v>
      </c>
      <c r="Z57" s="12">
        <f t="shared" si="31"/>
        <v>0</v>
      </c>
      <c r="AA57" s="12">
        <f t="shared" si="32"/>
        <v>0</v>
      </c>
      <c r="AB57" s="13">
        <f>ROUNDUP(((40/AA5)*Y57),0)</f>
        <v>0</v>
      </c>
      <c r="AC57" s="14"/>
      <c r="AD57" s="262"/>
      <c r="AE57" s="263"/>
      <c r="AF57" s="252">
        <f t="shared" si="12"/>
        <v>0</v>
      </c>
      <c r="AG57" s="252">
        <f t="shared" si="13"/>
        <v>0</v>
      </c>
      <c r="AH57" s="252">
        <f t="shared" si="14"/>
        <v>0</v>
      </c>
      <c r="AI57" s="252">
        <f t="shared" si="15"/>
        <v>0</v>
      </c>
      <c r="AJ57" s="252">
        <f t="shared" si="16"/>
        <v>0</v>
      </c>
      <c r="AK57" s="252">
        <f t="shared" si="17"/>
        <v>0</v>
      </c>
      <c r="AL57" s="252">
        <f t="shared" si="18"/>
        <v>0</v>
      </c>
      <c r="AM57" s="252">
        <f t="shared" si="19"/>
        <v>0</v>
      </c>
      <c r="AN57" s="252">
        <f t="shared" si="20"/>
        <v>0</v>
      </c>
      <c r="AO57" s="252">
        <f t="shared" si="21"/>
        <v>0</v>
      </c>
      <c r="AP57" s="252">
        <f t="shared" si="22"/>
        <v>0</v>
      </c>
      <c r="AQ57" s="252">
        <f t="shared" si="22"/>
        <v>0</v>
      </c>
      <c r="AR57" s="252">
        <f t="shared" si="33"/>
        <v>0</v>
      </c>
      <c r="AS57" s="252">
        <f t="shared" si="34"/>
        <v>0</v>
      </c>
      <c r="AT57" s="252">
        <f t="shared" si="35"/>
        <v>0</v>
      </c>
      <c r="AU57" s="252">
        <f t="shared" si="36"/>
        <v>0</v>
      </c>
      <c r="AV57" s="252">
        <f t="shared" si="37"/>
        <v>0</v>
      </c>
      <c r="AW57" s="252">
        <f t="shared" si="38"/>
        <v>0</v>
      </c>
      <c r="AX57" s="252"/>
      <c r="AY57" s="252">
        <f t="shared" si="23"/>
        <v>0</v>
      </c>
      <c r="AZ57" s="252">
        <f t="shared" si="24"/>
        <v>0</v>
      </c>
      <c r="BA57" s="252"/>
      <c r="BB57" s="252">
        <f t="shared" si="25"/>
        <v>0</v>
      </c>
      <c r="BC57" s="252"/>
      <c r="BD57" s="252">
        <f t="shared" si="26"/>
        <v>0</v>
      </c>
      <c r="BE57" s="252"/>
      <c r="BF57" s="252"/>
      <c r="BG57" s="252">
        <f t="shared" si="27"/>
        <v>0</v>
      </c>
      <c r="BH57" s="252"/>
      <c r="BI57" s="252">
        <f t="shared" si="28"/>
        <v>0</v>
      </c>
      <c r="BJ57" s="252">
        <f t="shared" si="29"/>
        <v>0</v>
      </c>
      <c r="BK57" s="252">
        <f t="shared" si="39"/>
        <v>0</v>
      </c>
      <c r="BM57" s="252">
        <f t="shared" si="40"/>
        <v>0</v>
      </c>
      <c r="BO57" s="252">
        <f t="shared" si="41"/>
        <v>0</v>
      </c>
    </row>
    <row r="58" spans="2:67" ht="20.100000000000001" customHeight="1">
      <c r="B58" s="11">
        <v>50</v>
      </c>
      <c r="C58" s="52" t="str">
        <f>CONCATENATE('2'!C53,'2'!Q53,'2'!D53,'2'!Q53,'2'!E53)</f>
        <v xml:space="preserve">  </v>
      </c>
      <c r="D58" s="51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12">
        <f t="shared" si="30"/>
        <v>0</v>
      </c>
      <c r="Z58" s="12">
        <f t="shared" si="31"/>
        <v>0</v>
      </c>
      <c r="AA58" s="12">
        <f t="shared" si="32"/>
        <v>0</v>
      </c>
      <c r="AB58" s="13">
        <f>ROUNDUP(((40/AA5)*Y58),0)</f>
        <v>0</v>
      </c>
      <c r="AC58" s="14"/>
      <c r="AD58" s="262"/>
      <c r="AE58" s="263"/>
      <c r="AF58" s="252">
        <f t="shared" si="12"/>
        <v>0</v>
      </c>
      <c r="AG58" s="252">
        <f t="shared" si="13"/>
        <v>0</v>
      </c>
      <c r="AH58" s="252">
        <f t="shared" si="14"/>
        <v>0</v>
      </c>
      <c r="AI58" s="252">
        <f t="shared" si="15"/>
        <v>0</v>
      </c>
      <c r="AJ58" s="252">
        <f t="shared" si="16"/>
        <v>0</v>
      </c>
      <c r="AK58" s="252">
        <f t="shared" si="17"/>
        <v>0</v>
      </c>
      <c r="AL58" s="252">
        <f t="shared" si="18"/>
        <v>0</v>
      </c>
      <c r="AM58" s="252">
        <f t="shared" si="19"/>
        <v>0</v>
      </c>
      <c r="AN58" s="252">
        <f t="shared" si="20"/>
        <v>0</v>
      </c>
      <c r="AO58" s="252">
        <f t="shared" si="21"/>
        <v>0</v>
      </c>
      <c r="AP58" s="252">
        <f t="shared" si="22"/>
        <v>0</v>
      </c>
      <c r="AQ58" s="252">
        <f t="shared" si="22"/>
        <v>0</v>
      </c>
      <c r="AR58" s="252">
        <f t="shared" si="33"/>
        <v>0</v>
      </c>
      <c r="AS58" s="252">
        <f t="shared" si="34"/>
        <v>0</v>
      </c>
      <c r="AT58" s="252">
        <f t="shared" si="35"/>
        <v>0</v>
      </c>
      <c r="AU58" s="252">
        <f t="shared" si="36"/>
        <v>0</v>
      </c>
      <c r="AV58" s="252">
        <f t="shared" si="37"/>
        <v>0</v>
      </c>
      <c r="AW58" s="252">
        <f t="shared" si="38"/>
        <v>0</v>
      </c>
      <c r="AX58" s="252"/>
      <c r="AY58" s="252">
        <f t="shared" si="23"/>
        <v>0</v>
      </c>
      <c r="AZ58" s="252">
        <f t="shared" si="24"/>
        <v>0</v>
      </c>
      <c r="BA58" s="252"/>
      <c r="BB58" s="252">
        <f t="shared" si="25"/>
        <v>0</v>
      </c>
      <c r="BC58" s="252"/>
      <c r="BD58" s="252">
        <f t="shared" si="26"/>
        <v>0</v>
      </c>
      <c r="BE58" s="252"/>
      <c r="BF58" s="252"/>
      <c r="BG58" s="252">
        <f t="shared" si="27"/>
        <v>0</v>
      </c>
      <c r="BH58" s="252"/>
      <c r="BI58" s="252">
        <f t="shared" si="28"/>
        <v>0</v>
      </c>
      <c r="BJ58" s="252">
        <f t="shared" si="29"/>
        <v>0</v>
      </c>
      <c r="BK58" s="252">
        <f t="shared" si="39"/>
        <v>0</v>
      </c>
      <c r="BM58" s="252">
        <f t="shared" si="40"/>
        <v>0</v>
      </c>
      <c r="BO58" s="252">
        <f t="shared" si="41"/>
        <v>0</v>
      </c>
    </row>
    <row r="59" spans="2:67" ht="20.100000000000001" customHeight="1">
      <c r="B59" s="11">
        <v>51</v>
      </c>
      <c r="C59" s="52" t="str">
        <f>CONCATENATE('2'!C54,'2'!Q54,'2'!D54,'2'!Q54,'2'!E54)</f>
        <v xml:space="preserve">  </v>
      </c>
      <c r="D59" s="51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12">
        <f t="shared" si="30"/>
        <v>0</v>
      </c>
      <c r="Z59" s="12">
        <f t="shared" si="31"/>
        <v>0</v>
      </c>
      <c r="AA59" s="12">
        <f t="shared" si="32"/>
        <v>0</v>
      </c>
      <c r="AB59" s="13">
        <f>ROUNDUP(((40/AA5)*Y59),0)</f>
        <v>0</v>
      </c>
      <c r="AC59" s="14"/>
      <c r="AD59" s="262"/>
      <c r="AE59" s="263"/>
      <c r="AF59" s="252">
        <f t="shared" si="12"/>
        <v>0</v>
      </c>
      <c r="AG59" s="252">
        <f t="shared" si="13"/>
        <v>0</v>
      </c>
      <c r="AH59" s="252">
        <f t="shared" si="14"/>
        <v>0</v>
      </c>
      <c r="AI59" s="252">
        <f t="shared" si="15"/>
        <v>0</v>
      </c>
      <c r="AJ59" s="252">
        <f t="shared" si="16"/>
        <v>0</v>
      </c>
      <c r="AK59" s="252">
        <f t="shared" si="17"/>
        <v>0</v>
      </c>
      <c r="AL59" s="252">
        <f t="shared" si="18"/>
        <v>0</v>
      </c>
      <c r="AM59" s="252">
        <f t="shared" si="19"/>
        <v>0</v>
      </c>
      <c r="AN59" s="252">
        <f t="shared" si="20"/>
        <v>0</v>
      </c>
      <c r="AO59" s="252">
        <f t="shared" si="21"/>
        <v>0</v>
      </c>
      <c r="AP59" s="252">
        <f t="shared" si="22"/>
        <v>0</v>
      </c>
      <c r="AQ59" s="252">
        <f t="shared" si="22"/>
        <v>0</v>
      </c>
      <c r="AR59" s="252">
        <f t="shared" si="33"/>
        <v>0</v>
      </c>
      <c r="AS59" s="252">
        <f t="shared" si="34"/>
        <v>0</v>
      </c>
      <c r="AT59" s="252">
        <f t="shared" si="35"/>
        <v>0</v>
      </c>
      <c r="AU59" s="252">
        <f t="shared" si="36"/>
        <v>0</v>
      </c>
      <c r="AV59" s="252">
        <f t="shared" si="37"/>
        <v>0</v>
      </c>
      <c r="AW59" s="252">
        <f t="shared" si="38"/>
        <v>0</v>
      </c>
      <c r="AX59" s="252"/>
      <c r="AY59" s="252">
        <f t="shared" si="23"/>
        <v>0</v>
      </c>
      <c r="AZ59" s="252">
        <f t="shared" si="24"/>
        <v>0</v>
      </c>
      <c r="BA59" s="252"/>
      <c r="BB59" s="252">
        <f t="shared" si="25"/>
        <v>0</v>
      </c>
      <c r="BC59" s="252"/>
      <c r="BD59" s="252">
        <f t="shared" si="26"/>
        <v>0</v>
      </c>
      <c r="BE59" s="252"/>
      <c r="BF59" s="252"/>
      <c r="BG59" s="252">
        <f t="shared" si="27"/>
        <v>0</v>
      </c>
      <c r="BH59" s="252"/>
      <c r="BI59" s="252">
        <f t="shared" si="28"/>
        <v>0</v>
      </c>
      <c r="BJ59" s="252">
        <f t="shared" si="29"/>
        <v>0</v>
      </c>
      <c r="BK59" s="252">
        <f t="shared" si="39"/>
        <v>0</v>
      </c>
      <c r="BM59" s="252">
        <f t="shared" si="40"/>
        <v>0</v>
      </c>
      <c r="BO59" s="252">
        <f t="shared" si="41"/>
        <v>0</v>
      </c>
    </row>
    <row r="60" spans="2:67" ht="20.100000000000001" customHeight="1">
      <c r="B60" s="11">
        <v>52</v>
      </c>
      <c r="C60" s="52" t="str">
        <f>CONCATENATE('2'!C55,'2'!Q55,'2'!D55,'2'!Q55,'2'!E55)</f>
        <v xml:space="preserve">  </v>
      </c>
      <c r="D60" s="51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12">
        <f t="shared" si="30"/>
        <v>0</v>
      </c>
      <c r="Z60" s="12">
        <f t="shared" si="31"/>
        <v>0</v>
      </c>
      <c r="AA60" s="12">
        <f t="shared" si="32"/>
        <v>0</v>
      </c>
      <c r="AB60" s="13">
        <f>ROUNDUP(((40/AA5)*Y60),0)</f>
        <v>0</v>
      </c>
      <c r="AC60" s="14"/>
      <c r="AD60" s="262"/>
      <c r="AE60" s="263"/>
      <c r="AF60" s="252">
        <f t="shared" si="12"/>
        <v>0</v>
      </c>
      <c r="AG60" s="252">
        <f t="shared" si="13"/>
        <v>0</v>
      </c>
      <c r="AH60" s="252">
        <f t="shared" si="14"/>
        <v>0</v>
      </c>
      <c r="AI60" s="252">
        <f t="shared" si="15"/>
        <v>0</v>
      </c>
      <c r="AJ60" s="252">
        <f t="shared" si="16"/>
        <v>0</v>
      </c>
      <c r="AK60" s="252">
        <f t="shared" si="17"/>
        <v>0</v>
      </c>
      <c r="AL60" s="252">
        <f t="shared" si="18"/>
        <v>0</v>
      </c>
      <c r="AM60" s="252">
        <f t="shared" si="19"/>
        <v>0</v>
      </c>
      <c r="AN60" s="252">
        <f t="shared" si="20"/>
        <v>0</v>
      </c>
      <c r="AO60" s="252">
        <f t="shared" si="21"/>
        <v>0</v>
      </c>
      <c r="AP60" s="252">
        <f t="shared" si="22"/>
        <v>0</v>
      </c>
      <c r="AQ60" s="252">
        <f t="shared" si="22"/>
        <v>0</v>
      </c>
      <c r="AR60" s="252">
        <f t="shared" si="33"/>
        <v>0</v>
      </c>
      <c r="AS60" s="252">
        <f t="shared" si="34"/>
        <v>0</v>
      </c>
      <c r="AT60" s="252">
        <f t="shared" si="35"/>
        <v>0</v>
      </c>
      <c r="AU60" s="252">
        <f t="shared" si="36"/>
        <v>0</v>
      </c>
      <c r="AV60" s="252">
        <f t="shared" si="37"/>
        <v>0</v>
      </c>
      <c r="AW60" s="252">
        <f t="shared" si="38"/>
        <v>0</v>
      </c>
      <c r="AX60" s="252"/>
      <c r="AY60" s="252">
        <f t="shared" si="23"/>
        <v>0</v>
      </c>
      <c r="AZ60" s="252">
        <f t="shared" si="24"/>
        <v>0</v>
      </c>
      <c r="BA60" s="252"/>
      <c r="BB60" s="252">
        <f t="shared" si="25"/>
        <v>0</v>
      </c>
      <c r="BC60" s="252"/>
      <c r="BD60" s="252">
        <f t="shared" si="26"/>
        <v>0</v>
      </c>
      <c r="BE60" s="252"/>
      <c r="BF60" s="252"/>
      <c r="BG60" s="252">
        <f t="shared" si="27"/>
        <v>0</v>
      </c>
      <c r="BH60" s="252"/>
      <c r="BI60" s="252">
        <f t="shared" si="28"/>
        <v>0</v>
      </c>
      <c r="BJ60" s="252">
        <f t="shared" si="29"/>
        <v>0</v>
      </c>
      <c r="BK60" s="252">
        <f t="shared" si="39"/>
        <v>0</v>
      </c>
      <c r="BM60" s="252">
        <f t="shared" si="40"/>
        <v>0</v>
      </c>
      <c r="BO60" s="252">
        <f t="shared" si="41"/>
        <v>0</v>
      </c>
    </row>
    <row r="61" spans="2:67" ht="20.100000000000001" customHeight="1">
      <c r="B61" s="11">
        <v>53</v>
      </c>
      <c r="C61" s="52" t="str">
        <f>CONCATENATE('2'!C56,'2'!Q56,'2'!D56,'2'!Q56,'2'!E56)</f>
        <v xml:space="preserve">  </v>
      </c>
      <c r="D61" s="51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12">
        <f t="shared" si="30"/>
        <v>0</v>
      </c>
      <c r="Z61" s="12">
        <f t="shared" si="31"/>
        <v>0</v>
      </c>
      <c r="AA61" s="12">
        <f t="shared" si="32"/>
        <v>0</v>
      </c>
      <c r="AB61" s="13">
        <f>ROUNDUP(((40/AA5)*Y61),0)</f>
        <v>0</v>
      </c>
      <c r="AC61" s="14"/>
      <c r="AD61" s="262"/>
      <c r="AE61" s="263"/>
      <c r="AF61" s="252">
        <f t="shared" si="12"/>
        <v>0</v>
      </c>
      <c r="AG61" s="252">
        <f t="shared" si="13"/>
        <v>0</v>
      </c>
      <c r="AH61" s="252">
        <f t="shared" si="14"/>
        <v>0</v>
      </c>
      <c r="AI61" s="252">
        <f t="shared" si="15"/>
        <v>0</v>
      </c>
      <c r="AJ61" s="252">
        <f t="shared" si="16"/>
        <v>0</v>
      </c>
      <c r="AK61" s="252">
        <f t="shared" si="17"/>
        <v>0</v>
      </c>
      <c r="AL61" s="252">
        <f t="shared" si="18"/>
        <v>0</v>
      </c>
      <c r="AM61" s="252">
        <f t="shared" si="19"/>
        <v>0</v>
      </c>
      <c r="AN61" s="252">
        <f t="shared" si="20"/>
        <v>0</v>
      </c>
      <c r="AO61" s="252">
        <f t="shared" si="21"/>
        <v>0</v>
      </c>
      <c r="AP61" s="252">
        <f t="shared" si="22"/>
        <v>0</v>
      </c>
      <c r="AQ61" s="252">
        <f t="shared" si="22"/>
        <v>0</v>
      </c>
      <c r="AR61" s="252">
        <f t="shared" si="33"/>
        <v>0</v>
      </c>
      <c r="AS61" s="252">
        <f t="shared" si="34"/>
        <v>0</v>
      </c>
      <c r="AT61" s="252">
        <f t="shared" si="35"/>
        <v>0</v>
      </c>
      <c r="AU61" s="252">
        <f t="shared" si="36"/>
        <v>0</v>
      </c>
      <c r="AV61" s="252">
        <f t="shared" si="37"/>
        <v>0</v>
      </c>
      <c r="AW61" s="252">
        <f t="shared" si="38"/>
        <v>0</v>
      </c>
      <c r="AX61" s="252"/>
      <c r="AY61" s="252">
        <f t="shared" si="23"/>
        <v>0</v>
      </c>
      <c r="AZ61" s="252">
        <f t="shared" si="24"/>
        <v>0</v>
      </c>
      <c r="BA61" s="252"/>
      <c r="BB61" s="252">
        <f t="shared" si="25"/>
        <v>0</v>
      </c>
      <c r="BC61" s="252"/>
      <c r="BD61" s="252">
        <f t="shared" si="26"/>
        <v>0</v>
      </c>
      <c r="BE61" s="252"/>
      <c r="BF61" s="252"/>
      <c r="BG61" s="252">
        <f t="shared" si="27"/>
        <v>0</v>
      </c>
      <c r="BH61" s="252"/>
      <c r="BI61" s="252">
        <f t="shared" si="28"/>
        <v>0</v>
      </c>
      <c r="BJ61" s="252">
        <f t="shared" si="29"/>
        <v>0</v>
      </c>
      <c r="BK61" s="252">
        <f t="shared" si="39"/>
        <v>0</v>
      </c>
      <c r="BM61" s="252">
        <f t="shared" si="40"/>
        <v>0</v>
      </c>
      <c r="BO61" s="252">
        <f t="shared" si="41"/>
        <v>0</v>
      </c>
    </row>
    <row r="62" spans="2:67" ht="20.100000000000001" customHeight="1">
      <c r="B62" s="11">
        <v>54</v>
      </c>
      <c r="C62" s="52" t="str">
        <f>CONCATENATE('2'!C57,'2'!Q57,'2'!D57,'2'!Q57,'2'!E57)</f>
        <v xml:space="preserve">  </v>
      </c>
      <c r="D62" s="51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12">
        <f t="shared" si="30"/>
        <v>0</v>
      </c>
      <c r="Z62" s="12">
        <f t="shared" si="31"/>
        <v>0</v>
      </c>
      <c r="AA62" s="12">
        <f t="shared" si="32"/>
        <v>0</v>
      </c>
      <c r="AB62" s="13">
        <f>ROUNDUP(((40/AA5)*Y62),0)</f>
        <v>0</v>
      </c>
      <c r="AC62" s="14"/>
      <c r="AD62" s="262"/>
      <c r="AE62" s="263"/>
      <c r="AF62" s="252">
        <f t="shared" si="12"/>
        <v>0</v>
      </c>
      <c r="AG62" s="252">
        <f t="shared" si="13"/>
        <v>0</v>
      </c>
      <c r="AH62" s="252">
        <f t="shared" si="14"/>
        <v>0</v>
      </c>
      <c r="AI62" s="252">
        <f t="shared" si="15"/>
        <v>0</v>
      </c>
      <c r="AJ62" s="252">
        <f t="shared" si="16"/>
        <v>0</v>
      </c>
      <c r="AK62" s="252">
        <f t="shared" si="17"/>
        <v>0</v>
      </c>
      <c r="AL62" s="252">
        <f t="shared" si="18"/>
        <v>0</v>
      </c>
      <c r="AM62" s="252">
        <f t="shared" si="19"/>
        <v>0</v>
      </c>
      <c r="AN62" s="252">
        <f t="shared" si="20"/>
        <v>0</v>
      </c>
      <c r="AO62" s="252">
        <f t="shared" si="21"/>
        <v>0</v>
      </c>
      <c r="AP62" s="252">
        <f t="shared" si="22"/>
        <v>0</v>
      </c>
      <c r="AQ62" s="252">
        <f t="shared" si="22"/>
        <v>0</v>
      </c>
      <c r="AR62" s="252">
        <f t="shared" si="33"/>
        <v>0</v>
      </c>
      <c r="AS62" s="252">
        <f t="shared" si="34"/>
        <v>0</v>
      </c>
      <c r="AT62" s="252">
        <f t="shared" si="35"/>
        <v>0</v>
      </c>
      <c r="AU62" s="252">
        <f t="shared" si="36"/>
        <v>0</v>
      </c>
      <c r="AV62" s="252">
        <f t="shared" si="37"/>
        <v>0</v>
      </c>
      <c r="AW62" s="252">
        <f t="shared" si="38"/>
        <v>0</v>
      </c>
      <c r="AX62" s="252"/>
      <c r="AY62" s="252">
        <f t="shared" si="23"/>
        <v>0</v>
      </c>
      <c r="AZ62" s="252">
        <f t="shared" si="24"/>
        <v>0</v>
      </c>
      <c r="BA62" s="252"/>
      <c r="BB62" s="252">
        <f t="shared" si="25"/>
        <v>0</v>
      </c>
      <c r="BC62" s="252"/>
      <c r="BD62" s="252">
        <f t="shared" si="26"/>
        <v>0</v>
      </c>
      <c r="BE62" s="252"/>
      <c r="BF62" s="252"/>
      <c r="BG62" s="252">
        <f t="shared" si="27"/>
        <v>0</v>
      </c>
      <c r="BH62" s="252"/>
      <c r="BI62" s="252">
        <f t="shared" si="28"/>
        <v>0</v>
      </c>
      <c r="BJ62" s="252">
        <f t="shared" si="29"/>
        <v>0</v>
      </c>
      <c r="BK62" s="252">
        <f t="shared" si="39"/>
        <v>0</v>
      </c>
      <c r="BM62" s="252">
        <f t="shared" si="40"/>
        <v>0</v>
      </c>
      <c r="BO62" s="252">
        <f t="shared" si="41"/>
        <v>0</v>
      </c>
    </row>
    <row r="63" spans="2:67" ht="20.100000000000001" customHeight="1">
      <c r="B63" s="11">
        <v>55</v>
      </c>
      <c r="C63" s="52" t="str">
        <f>CONCATENATE('2'!C58,'2'!Q58,'2'!D58,'2'!Q58,'2'!E58)</f>
        <v xml:space="preserve">  </v>
      </c>
      <c r="D63" s="51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12">
        <f t="shared" si="30"/>
        <v>0</v>
      </c>
      <c r="Z63" s="12">
        <f t="shared" si="31"/>
        <v>0</v>
      </c>
      <c r="AA63" s="12">
        <f t="shared" si="32"/>
        <v>0</v>
      </c>
      <c r="AB63" s="13">
        <f>ROUNDUP(((40/AA5)*Y63),0)</f>
        <v>0</v>
      </c>
      <c r="AC63" s="14"/>
      <c r="AD63" s="262"/>
      <c r="AE63" s="263"/>
      <c r="AF63" s="252">
        <f t="shared" si="12"/>
        <v>0</v>
      </c>
      <c r="AG63" s="252">
        <f t="shared" si="13"/>
        <v>0</v>
      </c>
      <c r="AH63" s="252">
        <f t="shared" si="14"/>
        <v>0</v>
      </c>
      <c r="AI63" s="252">
        <f t="shared" si="15"/>
        <v>0</v>
      </c>
      <c r="AJ63" s="252">
        <f t="shared" si="16"/>
        <v>0</v>
      </c>
      <c r="AK63" s="252">
        <f t="shared" si="17"/>
        <v>0</v>
      </c>
      <c r="AL63" s="252">
        <f t="shared" si="18"/>
        <v>0</v>
      </c>
      <c r="AM63" s="252">
        <f t="shared" si="19"/>
        <v>0</v>
      </c>
      <c r="AN63" s="252">
        <f t="shared" si="20"/>
        <v>0</v>
      </c>
      <c r="AO63" s="252">
        <f t="shared" si="21"/>
        <v>0</v>
      </c>
      <c r="AP63" s="252">
        <f t="shared" si="22"/>
        <v>0</v>
      </c>
      <c r="AQ63" s="252">
        <f t="shared" si="22"/>
        <v>0</v>
      </c>
      <c r="AR63" s="252">
        <f t="shared" si="33"/>
        <v>0</v>
      </c>
      <c r="AS63" s="252">
        <f t="shared" si="34"/>
        <v>0</v>
      </c>
      <c r="AT63" s="252">
        <f t="shared" si="35"/>
        <v>0</v>
      </c>
      <c r="AU63" s="252">
        <f t="shared" si="36"/>
        <v>0</v>
      </c>
      <c r="AV63" s="252">
        <f t="shared" si="37"/>
        <v>0</v>
      </c>
      <c r="AW63" s="252">
        <f t="shared" si="38"/>
        <v>0</v>
      </c>
      <c r="AX63" s="252"/>
      <c r="AY63" s="252">
        <f t="shared" si="23"/>
        <v>0</v>
      </c>
      <c r="AZ63" s="252">
        <f t="shared" si="24"/>
        <v>0</v>
      </c>
      <c r="BA63" s="252"/>
      <c r="BB63" s="252">
        <f t="shared" si="25"/>
        <v>0</v>
      </c>
      <c r="BC63" s="252"/>
      <c r="BD63" s="252">
        <f t="shared" si="26"/>
        <v>0</v>
      </c>
      <c r="BE63" s="252"/>
      <c r="BF63" s="252"/>
      <c r="BG63" s="252">
        <f t="shared" si="27"/>
        <v>0</v>
      </c>
      <c r="BH63" s="252"/>
      <c r="BI63" s="252">
        <f t="shared" si="28"/>
        <v>0</v>
      </c>
      <c r="BJ63" s="252">
        <f t="shared" si="29"/>
        <v>0</v>
      </c>
      <c r="BK63" s="252">
        <f t="shared" si="39"/>
        <v>0</v>
      </c>
      <c r="BM63" s="252">
        <f t="shared" si="40"/>
        <v>0</v>
      </c>
      <c r="BO63" s="252">
        <f t="shared" si="41"/>
        <v>0</v>
      </c>
    </row>
    <row r="64" spans="2:67" ht="20.100000000000001" customHeight="1">
      <c r="B64" s="11">
        <v>56</v>
      </c>
      <c r="C64" s="52" t="str">
        <f>CONCATENATE('2'!C59,'2'!Q59,'2'!D59,'2'!Q59,'2'!E59)</f>
        <v xml:space="preserve">  </v>
      </c>
      <c r="D64" s="51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12">
        <f t="shared" si="30"/>
        <v>0</v>
      </c>
      <c r="Z64" s="12">
        <f t="shared" si="31"/>
        <v>0</v>
      </c>
      <c r="AA64" s="12">
        <f t="shared" si="32"/>
        <v>0</v>
      </c>
      <c r="AB64" s="13">
        <f>ROUNDUP(((40/AA5)*Y64),0)</f>
        <v>0</v>
      </c>
      <c r="AC64" s="14"/>
      <c r="AD64" s="262"/>
      <c r="AE64" s="263"/>
      <c r="AF64" s="252">
        <f t="shared" si="12"/>
        <v>0</v>
      </c>
      <c r="AG64" s="252">
        <f t="shared" si="13"/>
        <v>0</v>
      </c>
      <c r="AH64" s="252">
        <f t="shared" si="14"/>
        <v>0</v>
      </c>
      <c r="AI64" s="252">
        <f t="shared" si="15"/>
        <v>0</v>
      </c>
      <c r="AJ64" s="252">
        <f t="shared" si="16"/>
        <v>0</v>
      </c>
      <c r="AK64" s="252">
        <f t="shared" si="17"/>
        <v>0</v>
      </c>
      <c r="AL64" s="252">
        <f t="shared" si="18"/>
        <v>0</v>
      </c>
      <c r="AM64" s="252">
        <f t="shared" si="19"/>
        <v>0</v>
      </c>
      <c r="AN64" s="252">
        <f t="shared" si="20"/>
        <v>0</v>
      </c>
      <c r="AO64" s="252">
        <f t="shared" si="21"/>
        <v>0</v>
      </c>
      <c r="AP64" s="252">
        <f t="shared" si="22"/>
        <v>0</v>
      </c>
      <c r="AQ64" s="252">
        <f t="shared" si="22"/>
        <v>0</v>
      </c>
      <c r="AR64" s="252">
        <f t="shared" si="33"/>
        <v>0</v>
      </c>
      <c r="AS64" s="252">
        <f t="shared" si="34"/>
        <v>0</v>
      </c>
      <c r="AT64" s="252">
        <f t="shared" si="35"/>
        <v>0</v>
      </c>
      <c r="AU64" s="252">
        <f t="shared" si="36"/>
        <v>0</v>
      </c>
      <c r="AV64" s="252">
        <f t="shared" si="37"/>
        <v>0</v>
      </c>
      <c r="AW64" s="252">
        <f t="shared" si="38"/>
        <v>0</v>
      </c>
      <c r="AX64" s="252"/>
      <c r="AY64" s="252">
        <f t="shared" si="23"/>
        <v>0</v>
      </c>
      <c r="AZ64" s="252">
        <f t="shared" si="24"/>
        <v>0</v>
      </c>
      <c r="BA64" s="252"/>
      <c r="BB64" s="252">
        <f t="shared" si="25"/>
        <v>0</v>
      </c>
      <c r="BC64" s="252"/>
      <c r="BD64" s="252">
        <f t="shared" si="26"/>
        <v>0</v>
      </c>
      <c r="BE64" s="252"/>
      <c r="BF64" s="252"/>
      <c r="BG64" s="252">
        <f t="shared" si="27"/>
        <v>0</v>
      </c>
      <c r="BH64" s="252"/>
      <c r="BI64" s="252">
        <f t="shared" si="28"/>
        <v>0</v>
      </c>
      <c r="BJ64" s="252">
        <f t="shared" si="29"/>
        <v>0</v>
      </c>
      <c r="BK64" s="252">
        <f t="shared" si="39"/>
        <v>0</v>
      </c>
      <c r="BM64" s="252">
        <f t="shared" si="40"/>
        <v>0</v>
      </c>
      <c r="BO64" s="252">
        <f t="shared" si="41"/>
        <v>0</v>
      </c>
    </row>
    <row r="65" spans="2:67" ht="20.100000000000001" customHeight="1">
      <c r="B65" s="11">
        <v>57</v>
      </c>
      <c r="C65" s="52" t="str">
        <f>CONCATENATE('2'!C60,'2'!Q60,'2'!D60,'2'!Q60,'2'!E60)</f>
        <v xml:space="preserve">  </v>
      </c>
      <c r="D65" s="51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12">
        <f t="shared" si="30"/>
        <v>0</v>
      </c>
      <c r="Z65" s="12">
        <f t="shared" si="31"/>
        <v>0</v>
      </c>
      <c r="AA65" s="12">
        <f t="shared" si="32"/>
        <v>0</v>
      </c>
      <c r="AB65" s="13">
        <f>ROUNDUP(((40/AA5)*Y65),0)</f>
        <v>0</v>
      </c>
      <c r="AC65" s="14"/>
      <c r="AD65" s="262"/>
      <c r="AE65" s="263"/>
      <c r="AF65" s="252">
        <f t="shared" si="12"/>
        <v>0</v>
      </c>
      <c r="AG65" s="252">
        <f t="shared" si="13"/>
        <v>0</v>
      </c>
      <c r="AH65" s="252">
        <f t="shared" si="14"/>
        <v>0</v>
      </c>
      <c r="AI65" s="252">
        <f t="shared" si="15"/>
        <v>0</v>
      </c>
      <c r="AJ65" s="252">
        <f t="shared" si="16"/>
        <v>0</v>
      </c>
      <c r="AK65" s="252">
        <f t="shared" si="17"/>
        <v>0</v>
      </c>
      <c r="AL65" s="252">
        <f t="shared" si="18"/>
        <v>0</v>
      </c>
      <c r="AM65" s="252">
        <f t="shared" si="19"/>
        <v>0</v>
      </c>
      <c r="AN65" s="252">
        <f t="shared" si="20"/>
        <v>0</v>
      </c>
      <c r="AO65" s="252">
        <f t="shared" si="21"/>
        <v>0</v>
      </c>
      <c r="AP65" s="252">
        <f t="shared" si="22"/>
        <v>0</v>
      </c>
      <c r="AQ65" s="252">
        <f t="shared" si="22"/>
        <v>0</v>
      </c>
      <c r="AR65" s="252">
        <f t="shared" si="33"/>
        <v>0</v>
      </c>
      <c r="AS65" s="252">
        <f t="shared" si="34"/>
        <v>0</v>
      </c>
      <c r="AT65" s="252">
        <f t="shared" si="35"/>
        <v>0</v>
      </c>
      <c r="AU65" s="252">
        <f t="shared" si="36"/>
        <v>0</v>
      </c>
      <c r="AV65" s="252">
        <f t="shared" si="37"/>
        <v>0</v>
      </c>
      <c r="AW65" s="252">
        <f t="shared" si="38"/>
        <v>0</v>
      </c>
      <c r="AX65" s="252"/>
      <c r="AY65" s="252">
        <f t="shared" si="23"/>
        <v>0</v>
      </c>
      <c r="AZ65" s="252">
        <f t="shared" si="24"/>
        <v>0</v>
      </c>
      <c r="BA65" s="252"/>
      <c r="BB65" s="252">
        <f t="shared" si="25"/>
        <v>0</v>
      </c>
      <c r="BC65" s="252"/>
      <c r="BD65" s="252">
        <f t="shared" si="26"/>
        <v>0</v>
      </c>
      <c r="BE65" s="252"/>
      <c r="BF65" s="252"/>
      <c r="BG65" s="252">
        <f t="shared" si="27"/>
        <v>0</v>
      </c>
      <c r="BH65" s="252"/>
      <c r="BI65" s="252">
        <f t="shared" si="28"/>
        <v>0</v>
      </c>
      <c r="BJ65" s="252">
        <f t="shared" si="29"/>
        <v>0</v>
      </c>
      <c r="BK65" s="252">
        <f t="shared" si="39"/>
        <v>0</v>
      </c>
      <c r="BM65" s="252">
        <f t="shared" si="40"/>
        <v>0</v>
      </c>
      <c r="BO65" s="252">
        <f t="shared" si="41"/>
        <v>0</v>
      </c>
    </row>
    <row r="66" spans="2:67" ht="20.100000000000001" customHeight="1">
      <c r="B66" s="11">
        <v>58</v>
      </c>
      <c r="C66" s="52" t="str">
        <f>CONCATENATE('2'!C61,'2'!Q61,'2'!D61,'2'!Q61,'2'!E61)</f>
        <v xml:space="preserve">  </v>
      </c>
      <c r="D66" s="51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12">
        <f t="shared" si="30"/>
        <v>0</v>
      </c>
      <c r="Z66" s="12">
        <f t="shared" si="31"/>
        <v>0</v>
      </c>
      <c r="AA66" s="12">
        <f t="shared" si="32"/>
        <v>0</v>
      </c>
      <c r="AB66" s="13">
        <f>ROUNDUP(((40/AA5)*Y66),0)</f>
        <v>0</v>
      </c>
      <c r="AC66" s="14"/>
      <c r="AD66" s="262"/>
      <c r="AE66" s="263"/>
      <c r="AF66" s="252">
        <f t="shared" si="12"/>
        <v>0</v>
      </c>
      <c r="AG66" s="252">
        <f t="shared" si="13"/>
        <v>0</v>
      </c>
      <c r="AH66" s="252">
        <f t="shared" si="14"/>
        <v>0</v>
      </c>
      <c r="AI66" s="252">
        <f t="shared" si="15"/>
        <v>0</v>
      </c>
      <c r="AJ66" s="252">
        <f t="shared" si="16"/>
        <v>0</v>
      </c>
      <c r="AK66" s="252">
        <f t="shared" si="17"/>
        <v>0</v>
      </c>
      <c r="AL66" s="252">
        <f t="shared" si="18"/>
        <v>0</v>
      </c>
      <c r="AM66" s="252">
        <f t="shared" si="19"/>
        <v>0</v>
      </c>
      <c r="AN66" s="252">
        <f t="shared" si="20"/>
        <v>0</v>
      </c>
      <c r="AO66" s="252">
        <f t="shared" si="21"/>
        <v>0</v>
      </c>
      <c r="AP66" s="252">
        <f t="shared" si="22"/>
        <v>0</v>
      </c>
      <c r="AQ66" s="252">
        <f t="shared" si="22"/>
        <v>0</v>
      </c>
      <c r="AR66" s="252">
        <f t="shared" si="33"/>
        <v>0</v>
      </c>
      <c r="AS66" s="252">
        <f t="shared" si="34"/>
        <v>0</v>
      </c>
      <c r="AT66" s="252">
        <f t="shared" si="35"/>
        <v>0</v>
      </c>
      <c r="AU66" s="252">
        <f t="shared" si="36"/>
        <v>0</v>
      </c>
      <c r="AV66" s="252">
        <f t="shared" si="37"/>
        <v>0</v>
      </c>
      <c r="AW66" s="252">
        <f t="shared" si="38"/>
        <v>0</v>
      </c>
      <c r="AX66" s="252"/>
      <c r="AY66" s="252">
        <f t="shared" si="23"/>
        <v>0</v>
      </c>
      <c r="AZ66" s="252">
        <f t="shared" si="24"/>
        <v>0</v>
      </c>
      <c r="BA66" s="252"/>
      <c r="BB66" s="252">
        <f t="shared" si="25"/>
        <v>0</v>
      </c>
      <c r="BC66" s="252"/>
      <c r="BD66" s="252">
        <f t="shared" si="26"/>
        <v>0</v>
      </c>
      <c r="BE66" s="252"/>
      <c r="BF66" s="252"/>
      <c r="BG66" s="252">
        <f t="shared" si="27"/>
        <v>0</v>
      </c>
      <c r="BH66" s="252"/>
      <c r="BI66" s="252">
        <f t="shared" si="28"/>
        <v>0</v>
      </c>
      <c r="BJ66" s="252">
        <f t="shared" si="29"/>
        <v>0</v>
      </c>
      <c r="BK66" s="252">
        <f t="shared" si="39"/>
        <v>0</v>
      </c>
      <c r="BM66" s="252">
        <f t="shared" si="40"/>
        <v>0</v>
      </c>
      <c r="BO66" s="252">
        <f t="shared" si="41"/>
        <v>0</v>
      </c>
    </row>
    <row r="67" spans="2:67" ht="20.100000000000001" customHeight="1">
      <c r="B67" s="11">
        <v>59</v>
      </c>
      <c r="C67" s="52" t="str">
        <f>CONCATENATE('2'!C62,'2'!Q62,'2'!D62,'2'!Q62,'2'!E62)</f>
        <v xml:space="preserve">  </v>
      </c>
      <c r="D67" s="51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12">
        <f t="shared" si="30"/>
        <v>0</v>
      </c>
      <c r="Z67" s="12">
        <f t="shared" si="31"/>
        <v>0</v>
      </c>
      <c r="AA67" s="12">
        <f t="shared" si="32"/>
        <v>0</v>
      </c>
      <c r="AB67" s="13">
        <f>ROUNDUP(((40/AA5)*Y67),0)</f>
        <v>0</v>
      </c>
      <c r="AC67" s="14"/>
      <c r="AD67" s="262"/>
      <c r="AE67" s="263"/>
      <c r="AF67" s="252">
        <f t="shared" si="12"/>
        <v>0</v>
      </c>
      <c r="AG67" s="252">
        <f t="shared" si="13"/>
        <v>0</v>
      </c>
      <c r="AH67" s="252">
        <f t="shared" si="14"/>
        <v>0</v>
      </c>
      <c r="AI67" s="252">
        <f t="shared" si="15"/>
        <v>0</v>
      </c>
      <c r="AJ67" s="252">
        <f t="shared" si="16"/>
        <v>0</v>
      </c>
      <c r="AK67" s="252">
        <f t="shared" si="17"/>
        <v>0</v>
      </c>
      <c r="AL67" s="252">
        <f t="shared" si="18"/>
        <v>0</v>
      </c>
      <c r="AM67" s="252">
        <f t="shared" si="19"/>
        <v>0</v>
      </c>
      <c r="AN67" s="252">
        <f t="shared" si="20"/>
        <v>0</v>
      </c>
      <c r="AO67" s="252">
        <f t="shared" si="21"/>
        <v>0</v>
      </c>
      <c r="AP67" s="252">
        <f t="shared" si="22"/>
        <v>0</v>
      </c>
      <c r="AQ67" s="252">
        <f t="shared" si="22"/>
        <v>0</v>
      </c>
      <c r="AR67" s="252">
        <f t="shared" si="33"/>
        <v>0</v>
      </c>
      <c r="AS67" s="252">
        <f t="shared" si="34"/>
        <v>0</v>
      </c>
      <c r="AT67" s="252">
        <f t="shared" si="35"/>
        <v>0</v>
      </c>
      <c r="AU67" s="252">
        <f t="shared" si="36"/>
        <v>0</v>
      </c>
      <c r="AV67" s="252">
        <f t="shared" si="37"/>
        <v>0</v>
      </c>
      <c r="AW67" s="252">
        <f t="shared" si="38"/>
        <v>0</v>
      </c>
      <c r="AX67" s="252"/>
      <c r="AY67" s="252">
        <f t="shared" si="23"/>
        <v>0</v>
      </c>
      <c r="AZ67" s="252">
        <f t="shared" si="24"/>
        <v>0</v>
      </c>
      <c r="BA67" s="252"/>
      <c r="BB67" s="252">
        <f t="shared" si="25"/>
        <v>0</v>
      </c>
      <c r="BC67" s="252"/>
      <c r="BD67" s="252">
        <f t="shared" si="26"/>
        <v>0</v>
      </c>
      <c r="BE67" s="252"/>
      <c r="BF67" s="252"/>
      <c r="BG67" s="252">
        <f t="shared" si="27"/>
        <v>0</v>
      </c>
      <c r="BH67" s="252"/>
      <c r="BI67" s="252">
        <f t="shared" si="28"/>
        <v>0</v>
      </c>
      <c r="BJ67" s="252">
        <f t="shared" si="29"/>
        <v>0</v>
      </c>
      <c r="BK67" s="252">
        <f t="shared" si="39"/>
        <v>0</v>
      </c>
      <c r="BM67" s="252">
        <f t="shared" si="40"/>
        <v>0</v>
      </c>
      <c r="BO67" s="252">
        <f t="shared" si="41"/>
        <v>0</v>
      </c>
    </row>
    <row r="68" spans="2:67" ht="20.100000000000001" customHeight="1">
      <c r="B68" s="11">
        <v>60</v>
      </c>
      <c r="C68" s="52" t="str">
        <f>CONCATENATE('2'!C63,'2'!Q63,'2'!D63,'2'!Q63,'2'!E63)</f>
        <v xml:space="preserve">  </v>
      </c>
      <c r="D68" s="51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12">
        <f t="shared" si="30"/>
        <v>0</v>
      </c>
      <c r="Z68" s="12">
        <f t="shared" si="31"/>
        <v>0</v>
      </c>
      <c r="AA68" s="12">
        <f t="shared" si="32"/>
        <v>0</v>
      </c>
      <c r="AB68" s="13">
        <f>ROUNDUP(((40/AA5)*Y68),0)</f>
        <v>0</v>
      </c>
      <c r="AC68" s="14"/>
      <c r="AD68" s="262"/>
      <c r="AE68" s="263"/>
      <c r="AF68" s="252">
        <f t="shared" si="12"/>
        <v>0</v>
      </c>
      <c r="AG68" s="252">
        <f t="shared" si="13"/>
        <v>0</v>
      </c>
      <c r="AH68" s="252">
        <f t="shared" si="14"/>
        <v>0</v>
      </c>
      <c r="AI68" s="252">
        <f t="shared" si="15"/>
        <v>0</v>
      </c>
      <c r="AJ68" s="252">
        <f t="shared" si="16"/>
        <v>0</v>
      </c>
      <c r="AK68" s="252">
        <f t="shared" si="17"/>
        <v>0</v>
      </c>
      <c r="AL68" s="252">
        <f t="shared" si="18"/>
        <v>0</v>
      </c>
      <c r="AM68" s="252">
        <f t="shared" si="19"/>
        <v>0</v>
      </c>
      <c r="AN68" s="252">
        <f t="shared" si="20"/>
        <v>0</v>
      </c>
      <c r="AO68" s="252">
        <f t="shared" si="21"/>
        <v>0</v>
      </c>
      <c r="AP68" s="252">
        <f t="shared" si="22"/>
        <v>0</v>
      </c>
      <c r="AQ68" s="252">
        <f t="shared" si="22"/>
        <v>0</v>
      </c>
      <c r="AR68" s="252">
        <f t="shared" si="33"/>
        <v>0</v>
      </c>
      <c r="AS68" s="252">
        <f t="shared" si="34"/>
        <v>0</v>
      </c>
      <c r="AT68" s="252">
        <f t="shared" si="35"/>
        <v>0</v>
      </c>
      <c r="AU68" s="252">
        <f t="shared" si="36"/>
        <v>0</v>
      </c>
      <c r="AV68" s="252">
        <f t="shared" si="37"/>
        <v>0</v>
      </c>
      <c r="AW68" s="252">
        <f t="shared" si="38"/>
        <v>0</v>
      </c>
      <c r="AX68" s="252"/>
      <c r="AY68" s="252">
        <f t="shared" si="23"/>
        <v>0</v>
      </c>
      <c r="AZ68" s="252">
        <f t="shared" si="24"/>
        <v>0</v>
      </c>
      <c r="BA68" s="252"/>
      <c r="BB68" s="252">
        <f t="shared" si="25"/>
        <v>0</v>
      </c>
      <c r="BC68" s="252"/>
      <c r="BD68" s="252">
        <f t="shared" si="26"/>
        <v>0</v>
      </c>
      <c r="BE68" s="252"/>
      <c r="BF68" s="252"/>
      <c r="BG68" s="252">
        <f t="shared" si="27"/>
        <v>0</v>
      </c>
      <c r="BH68" s="252"/>
      <c r="BI68" s="252">
        <f t="shared" si="28"/>
        <v>0</v>
      </c>
      <c r="BJ68" s="252">
        <f t="shared" si="29"/>
        <v>0</v>
      </c>
      <c r="BK68" s="252">
        <f t="shared" si="39"/>
        <v>0</v>
      </c>
      <c r="BM68" s="252">
        <f t="shared" si="40"/>
        <v>0</v>
      </c>
      <c r="BO68" s="252">
        <f t="shared" si="41"/>
        <v>0</v>
      </c>
    </row>
    <row r="69" spans="2:67" ht="20.100000000000001" customHeight="1">
      <c r="B69" s="11">
        <v>61</v>
      </c>
      <c r="C69" s="52" t="str">
        <f>CONCATENATE('2'!C64,'2'!Q64,'2'!D64,'2'!Q64,'2'!E64)</f>
        <v xml:space="preserve">  </v>
      </c>
      <c r="D69" s="51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12">
        <f t="shared" si="30"/>
        <v>0</v>
      </c>
      <c r="Z69" s="12">
        <f t="shared" si="31"/>
        <v>0</v>
      </c>
      <c r="AA69" s="12">
        <f t="shared" si="32"/>
        <v>0</v>
      </c>
      <c r="AB69" s="13">
        <f>ROUNDUP(((40/AA5)*Y69),0)</f>
        <v>0</v>
      </c>
      <c r="AC69" s="14"/>
      <c r="AD69" s="262"/>
      <c r="AE69" s="263"/>
      <c r="AF69" s="252">
        <f t="shared" si="12"/>
        <v>0</v>
      </c>
      <c r="AG69" s="252">
        <f t="shared" si="13"/>
        <v>0</v>
      </c>
      <c r="AH69" s="252">
        <f t="shared" si="14"/>
        <v>0</v>
      </c>
      <c r="AI69" s="252">
        <f t="shared" si="15"/>
        <v>0</v>
      </c>
      <c r="AJ69" s="252">
        <f t="shared" si="16"/>
        <v>0</v>
      </c>
      <c r="AK69" s="252">
        <f t="shared" si="17"/>
        <v>0</v>
      </c>
      <c r="AL69" s="252">
        <f t="shared" si="18"/>
        <v>0</v>
      </c>
      <c r="AM69" s="252">
        <f t="shared" si="19"/>
        <v>0</v>
      </c>
      <c r="AN69" s="252">
        <f t="shared" si="20"/>
        <v>0</v>
      </c>
      <c r="AO69" s="252">
        <f t="shared" si="21"/>
        <v>0</v>
      </c>
      <c r="AP69" s="252">
        <f t="shared" si="22"/>
        <v>0</v>
      </c>
      <c r="AQ69" s="252">
        <f t="shared" si="22"/>
        <v>0</v>
      </c>
      <c r="AR69" s="252">
        <f t="shared" si="33"/>
        <v>0</v>
      </c>
      <c r="AS69" s="252">
        <f t="shared" si="34"/>
        <v>0</v>
      </c>
      <c r="AT69" s="252">
        <f t="shared" si="35"/>
        <v>0</v>
      </c>
      <c r="AU69" s="252">
        <f t="shared" si="36"/>
        <v>0</v>
      </c>
      <c r="AV69" s="252">
        <f t="shared" si="37"/>
        <v>0</v>
      </c>
      <c r="AW69" s="252">
        <f t="shared" si="38"/>
        <v>0</v>
      </c>
      <c r="AX69" s="252"/>
      <c r="AY69" s="252">
        <f t="shared" si="23"/>
        <v>0</v>
      </c>
      <c r="AZ69" s="252">
        <f t="shared" si="24"/>
        <v>0</v>
      </c>
      <c r="BA69" s="252"/>
      <c r="BB69" s="252">
        <f t="shared" si="25"/>
        <v>0</v>
      </c>
      <c r="BC69" s="252"/>
      <c r="BD69" s="252">
        <f t="shared" si="26"/>
        <v>0</v>
      </c>
      <c r="BE69" s="252"/>
      <c r="BF69" s="252"/>
      <c r="BG69" s="252">
        <f t="shared" si="27"/>
        <v>0</v>
      </c>
      <c r="BH69" s="252"/>
      <c r="BI69" s="252">
        <f t="shared" si="28"/>
        <v>0</v>
      </c>
      <c r="BJ69" s="252">
        <f t="shared" si="29"/>
        <v>0</v>
      </c>
      <c r="BK69" s="252">
        <f t="shared" si="39"/>
        <v>0</v>
      </c>
      <c r="BM69" s="252">
        <f t="shared" si="40"/>
        <v>0</v>
      </c>
      <c r="BO69" s="252">
        <f t="shared" si="41"/>
        <v>0</v>
      </c>
    </row>
    <row r="70" spans="2:67" ht="20.100000000000001" customHeight="1">
      <c r="B70" s="11">
        <v>62</v>
      </c>
      <c r="C70" s="52" t="str">
        <f>CONCATENATE('2'!C65,'2'!Q65,'2'!D65,'2'!Q65,'2'!E65)</f>
        <v xml:space="preserve">  </v>
      </c>
      <c r="D70" s="51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12">
        <f t="shared" si="30"/>
        <v>0</v>
      </c>
      <c r="Z70" s="12">
        <f t="shared" si="31"/>
        <v>0</v>
      </c>
      <c r="AA70" s="12">
        <f t="shared" si="32"/>
        <v>0</v>
      </c>
      <c r="AB70" s="13">
        <f>ROUNDUP(((40/AA5)*Y70),0)</f>
        <v>0</v>
      </c>
      <c r="AC70" s="14"/>
      <c r="AD70" s="262"/>
      <c r="AE70" s="263"/>
      <c r="AF70" s="252">
        <f t="shared" si="12"/>
        <v>0</v>
      </c>
      <c r="AG70" s="252">
        <f t="shared" si="13"/>
        <v>0</v>
      </c>
      <c r="AH70" s="252">
        <f t="shared" si="14"/>
        <v>0</v>
      </c>
      <c r="AI70" s="252">
        <f t="shared" si="15"/>
        <v>0</v>
      </c>
      <c r="AJ70" s="252">
        <f t="shared" si="16"/>
        <v>0</v>
      </c>
      <c r="AK70" s="252">
        <f t="shared" si="17"/>
        <v>0</v>
      </c>
      <c r="AL70" s="252">
        <f t="shared" si="18"/>
        <v>0</v>
      </c>
      <c r="AM70" s="252">
        <f t="shared" si="19"/>
        <v>0</v>
      </c>
      <c r="AN70" s="252">
        <f t="shared" si="20"/>
        <v>0</v>
      </c>
      <c r="AO70" s="252">
        <f t="shared" si="21"/>
        <v>0</v>
      </c>
      <c r="AP70" s="252">
        <f t="shared" si="22"/>
        <v>0</v>
      </c>
      <c r="AQ70" s="252">
        <f t="shared" si="22"/>
        <v>0</v>
      </c>
      <c r="AR70" s="252">
        <f t="shared" si="33"/>
        <v>0</v>
      </c>
      <c r="AS70" s="252">
        <f t="shared" si="34"/>
        <v>0</v>
      </c>
      <c r="AT70" s="252">
        <f t="shared" si="35"/>
        <v>0</v>
      </c>
      <c r="AU70" s="252">
        <f t="shared" si="36"/>
        <v>0</v>
      </c>
      <c r="AV70" s="252">
        <f t="shared" si="37"/>
        <v>0</v>
      </c>
      <c r="AW70" s="252">
        <f t="shared" si="38"/>
        <v>0</v>
      </c>
      <c r="AX70" s="252"/>
      <c r="AY70" s="252">
        <f t="shared" si="23"/>
        <v>0</v>
      </c>
      <c r="AZ70" s="252">
        <f t="shared" si="24"/>
        <v>0</v>
      </c>
      <c r="BA70" s="252"/>
      <c r="BB70" s="252">
        <f t="shared" si="25"/>
        <v>0</v>
      </c>
      <c r="BC70" s="252"/>
      <c r="BD70" s="252">
        <f t="shared" si="26"/>
        <v>0</v>
      </c>
      <c r="BE70" s="252"/>
      <c r="BF70" s="252"/>
      <c r="BG70" s="252">
        <f t="shared" si="27"/>
        <v>0</v>
      </c>
      <c r="BH70" s="252"/>
      <c r="BI70" s="252">
        <f t="shared" si="28"/>
        <v>0</v>
      </c>
      <c r="BJ70" s="252">
        <f t="shared" si="29"/>
        <v>0</v>
      </c>
      <c r="BK70" s="252">
        <f t="shared" si="39"/>
        <v>0</v>
      </c>
      <c r="BM70" s="252">
        <f t="shared" si="40"/>
        <v>0</v>
      </c>
      <c r="BO70" s="252">
        <f t="shared" si="41"/>
        <v>0</v>
      </c>
    </row>
    <row r="71" spans="2:67" ht="20.100000000000001" customHeight="1">
      <c r="B71" s="11">
        <v>63</v>
      </c>
      <c r="C71" s="52" t="str">
        <f>CONCATENATE('2'!C66,'2'!Q66,'2'!D66,'2'!Q66,'2'!E66)</f>
        <v xml:space="preserve">  </v>
      </c>
      <c r="D71" s="51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12">
        <f t="shared" si="30"/>
        <v>0</v>
      </c>
      <c r="Z71" s="12">
        <f t="shared" si="31"/>
        <v>0</v>
      </c>
      <c r="AA71" s="12">
        <f t="shared" si="32"/>
        <v>0</v>
      </c>
      <c r="AB71" s="13">
        <f>ROUNDUP(((40/AA5)*Y71),0)</f>
        <v>0</v>
      </c>
      <c r="AC71" s="14"/>
      <c r="AD71" s="262"/>
      <c r="AE71" s="263"/>
      <c r="AF71" s="252">
        <f t="shared" si="12"/>
        <v>0</v>
      </c>
      <c r="AG71" s="252">
        <f t="shared" si="13"/>
        <v>0</v>
      </c>
      <c r="AH71" s="252">
        <f t="shared" si="14"/>
        <v>0</v>
      </c>
      <c r="AI71" s="252">
        <f t="shared" si="15"/>
        <v>0</v>
      </c>
      <c r="AJ71" s="252">
        <f t="shared" si="16"/>
        <v>0</v>
      </c>
      <c r="AK71" s="252">
        <f t="shared" si="17"/>
        <v>0</v>
      </c>
      <c r="AL71" s="252">
        <f t="shared" si="18"/>
        <v>0</v>
      </c>
      <c r="AM71" s="252">
        <f t="shared" si="19"/>
        <v>0</v>
      </c>
      <c r="AN71" s="252">
        <f t="shared" si="20"/>
        <v>0</v>
      </c>
      <c r="AO71" s="252">
        <f t="shared" si="21"/>
        <v>0</v>
      </c>
      <c r="AP71" s="252">
        <f t="shared" si="22"/>
        <v>0</v>
      </c>
      <c r="AQ71" s="252">
        <f t="shared" si="22"/>
        <v>0</v>
      </c>
      <c r="AR71" s="252">
        <f t="shared" si="33"/>
        <v>0</v>
      </c>
      <c r="AS71" s="252">
        <f t="shared" si="34"/>
        <v>0</v>
      </c>
      <c r="AT71" s="252">
        <f t="shared" si="35"/>
        <v>0</v>
      </c>
      <c r="AU71" s="252">
        <f t="shared" si="36"/>
        <v>0</v>
      </c>
      <c r="AV71" s="252">
        <f t="shared" si="37"/>
        <v>0</v>
      </c>
      <c r="AW71" s="252">
        <f t="shared" si="38"/>
        <v>0</v>
      </c>
      <c r="AX71" s="252"/>
      <c r="AY71" s="252">
        <f t="shared" si="23"/>
        <v>0</v>
      </c>
      <c r="AZ71" s="252">
        <f t="shared" si="24"/>
        <v>0</v>
      </c>
      <c r="BA71" s="252"/>
      <c r="BB71" s="252">
        <f t="shared" si="25"/>
        <v>0</v>
      </c>
      <c r="BC71" s="252"/>
      <c r="BD71" s="252">
        <f t="shared" si="26"/>
        <v>0</v>
      </c>
      <c r="BE71" s="252"/>
      <c r="BF71" s="252"/>
      <c r="BG71" s="252">
        <f t="shared" si="27"/>
        <v>0</v>
      </c>
      <c r="BH71" s="252"/>
      <c r="BI71" s="252">
        <f t="shared" si="28"/>
        <v>0</v>
      </c>
      <c r="BJ71" s="252">
        <f t="shared" si="29"/>
        <v>0</v>
      </c>
      <c r="BK71" s="252">
        <f t="shared" si="39"/>
        <v>0</v>
      </c>
      <c r="BM71" s="252">
        <f t="shared" si="40"/>
        <v>0</v>
      </c>
      <c r="BO71" s="252">
        <f t="shared" si="41"/>
        <v>0</v>
      </c>
    </row>
    <row r="72" spans="2:67" ht="20.100000000000001" customHeight="1">
      <c r="B72" s="11">
        <v>64</v>
      </c>
      <c r="C72" s="52" t="str">
        <f>CONCATENATE('2'!C67,'2'!Q67,'2'!D67,'2'!Q67,'2'!E67)</f>
        <v xml:space="preserve">  </v>
      </c>
      <c r="D72" s="51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12">
        <f t="shared" si="30"/>
        <v>0</v>
      </c>
      <c r="Z72" s="12">
        <f t="shared" si="31"/>
        <v>0</v>
      </c>
      <c r="AA72" s="12">
        <f t="shared" si="32"/>
        <v>0</v>
      </c>
      <c r="AB72" s="13">
        <f>ROUNDUP(((40/AA5)*Y72),0)</f>
        <v>0</v>
      </c>
      <c r="AC72" s="14"/>
      <c r="AD72" s="262"/>
      <c r="AE72" s="263"/>
      <c r="AF72" s="252">
        <f t="shared" si="12"/>
        <v>0</v>
      </c>
      <c r="AG72" s="252">
        <f t="shared" si="13"/>
        <v>0</v>
      </c>
      <c r="AH72" s="252">
        <f t="shared" si="14"/>
        <v>0</v>
      </c>
      <c r="AI72" s="252">
        <f t="shared" si="15"/>
        <v>0</v>
      </c>
      <c r="AJ72" s="252">
        <f t="shared" si="16"/>
        <v>0</v>
      </c>
      <c r="AK72" s="252">
        <f t="shared" si="17"/>
        <v>0</v>
      </c>
      <c r="AL72" s="252">
        <f t="shared" si="18"/>
        <v>0</v>
      </c>
      <c r="AM72" s="252">
        <f t="shared" si="19"/>
        <v>0</v>
      </c>
      <c r="AN72" s="252">
        <f t="shared" si="20"/>
        <v>0</v>
      </c>
      <c r="AO72" s="252">
        <f t="shared" si="21"/>
        <v>0</v>
      </c>
      <c r="AP72" s="252">
        <f t="shared" si="22"/>
        <v>0</v>
      </c>
      <c r="AQ72" s="252">
        <f t="shared" si="22"/>
        <v>0</v>
      </c>
      <c r="AR72" s="252">
        <f t="shared" si="33"/>
        <v>0</v>
      </c>
      <c r="AS72" s="252">
        <f t="shared" si="34"/>
        <v>0</v>
      </c>
      <c r="AT72" s="252">
        <f t="shared" si="35"/>
        <v>0</v>
      </c>
      <c r="AU72" s="252">
        <f t="shared" si="36"/>
        <v>0</v>
      </c>
      <c r="AV72" s="252">
        <f t="shared" si="37"/>
        <v>0</v>
      </c>
      <c r="AW72" s="252">
        <f t="shared" si="38"/>
        <v>0</v>
      </c>
      <c r="AX72" s="252"/>
      <c r="AY72" s="252">
        <f t="shared" si="23"/>
        <v>0</v>
      </c>
      <c r="AZ72" s="252">
        <f t="shared" si="24"/>
        <v>0</v>
      </c>
      <c r="BA72" s="252"/>
      <c r="BB72" s="252">
        <f t="shared" si="25"/>
        <v>0</v>
      </c>
      <c r="BC72" s="252"/>
      <c r="BD72" s="252">
        <f t="shared" si="26"/>
        <v>0</v>
      </c>
      <c r="BE72" s="252"/>
      <c r="BF72" s="252"/>
      <c r="BG72" s="252">
        <f t="shared" si="27"/>
        <v>0</v>
      </c>
      <c r="BH72" s="252"/>
      <c r="BI72" s="252">
        <f t="shared" si="28"/>
        <v>0</v>
      </c>
      <c r="BJ72" s="252">
        <f t="shared" si="29"/>
        <v>0</v>
      </c>
      <c r="BK72" s="252">
        <f t="shared" si="39"/>
        <v>0</v>
      </c>
      <c r="BM72" s="252">
        <f t="shared" si="40"/>
        <v>0</v>
      </c>
      <c r="BO72" s="252">
        <f t="shared" si="41"/>
        <v>0</v>
      </c>
    </row>
    <row r="73" spans="2:67" ht="20.100000000000001" customHeight="1">
      <c r="B73" s="11">
        <v>65</v>
      </c>
      <c r="C73" s="52" t="str">
        <f>CONCATENATE('2'!C68,'2'!Q68,'2'!D68,'2'!Q68,'2'!E68)</f>
        <v xml:space="preserve">  </v>
      </c>
      <c r="D73" s="51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12">
        <f t="shared" ref="Y73:Y108" si="42">AF73+AH73+AJ73+AM73+AS73+AU73</f>
        <v>0</v>
      </c>
      <c r="Z73" s="12">
        <f t="shared" ref="Z73:Z108" si="43">AI73+AL73+AO73+AQ73+AT73+AW73</f>
        <v>0</v>
      </c>
      <c r="AA73" s="12">
        <f t="shared" ref="AA73:AA108" si="44">AG73+AK73+AN73+AP73+AR73+AV73</f>
        <v>0</v>
      </c>
      <c r="AB73" s="13">
        <f>ROUNDUP(((40/AA5)*Y73),0)</f>
        <v>0</v>
      </c>
      <c r="AC73" s="14"/>
      <c r="AD73" s="262"/>
      <c r="AE73" s="263"/>
      <c r="AF73" s="252">
        <f t="shared" si="12"/>
        <v>0</v>
      </c>
      <c r="AG73" s="252">
        <f t="shared" si="13"/>
        <v>0</v>
      </c>
      <c r="AH73" s="252">
        <f t="shared" si="14"/>
        <v>0</v>
      </c>
      <c r="AI73" s="252">
        <f t="shared" si="15"/>
        <v>0</v>
      </c>
      <c r="AJ73" s="252">
        <f t="shared" si="16"/>
        <v>0</v>
      </c>
      <c r="AK73" s="252">
        <f t="shared" si="17"/>
        <v>0</v>
      </c>
      <c r="AL73" s="252">
        <f t="shared" si="18"/>
        <v>0</v>
      </c>
      <c r="AM73" s="252">
        <f t="shared" si="19"/>
        <v>0</v>
      </c>
      <c r="AN73" s="252">
        <f t="shared" si="20"/>
        <v>0</v>
      </c>
      <c r="AO73" s="252">
        <f t="shared" si="21"/>
        <v>0</v>
      </c>
      <c r="AP73" s="252">
        <f t="shared" si="22"/>
        <v>0</v>
      </c>
      <c r="AQ73" s="252">
        <f t="shared" si="22"/>
        <v>0</v>
      </c>
      <c r="AR73" s="252">
        <f t="shared" ref="AR73:AR98" si="45">BK73*2</f>
        <v>0</v>
      </c>
      <c r="AS73" s="252">
        <f t="shared" ref="AS73:AS98" si="46">BK73*1</f>
        <v>0</v>
      </c>
      <c r="AT73" s="252">
        <f t="shared" ref="AT73:AT98" si="47">BM73*2</f>
        <v>0</v>
      </c>
      <c r="AU73" s="252">
        <f t="shared" ref="AU73:AU98" si="48">BM73*1</f>
        <v>0</v>
      </c>
      <c r="AV73" s="252">
        <f t="shared" ref="AV73:AV98" si="49">BO73*2</f>
        <v>0</v>
      </c>
      <c r="AW73" s="252">
        <f t="shared" ref="AW73:AW98" si="50">BO73*1</f>
        <v>0</v>
      </c>
      <c r="AX73" s="252"/>
      <c r="AY73" s="252">
        <f t="shared" si="23"/>
        <v>0</v>
      </c>
      <c r="AZ73" s="252">
        <f t="shared" si="24"/>
        <v>0</v>
      </c>
      <c r="BA73" s="252"/>
      <c r="BB73" s="252">
        <f t="shared" si="25"/>
        <v>0</v>
      </c>
      <c r="BC73" s="252"/>
      <c r="BD73" s="252">
        <f t="shared" si="26"/>
        <v>0</v>
      </c>
      <c r="BE73" s="252"/>
      <c r="BF73" s="252"/>
      <c r="BG73" s="252">
        <f t="shared" si="27"/>
        <v>0</v>
      </c>
      <c r="BH73" s="252"/>
      <c r="BI73" s="252">
        <f t="shared" si="28"/>
        <v>0</v>
      </c>
      <c r="BJ73" s="252">
        <f t="shared" si="29"/>
        <v>0</v>
      </c>
      <c r="BK73" s="252">
        <f t="shared" ref="BK73:BK108" si="51">COUNTIF(E73:X73,"OOP")</f>
        <v>0</v>
      </c>
      <c r="BM73" s="252">
        <f t="shared" ref="BM73:BM108" si="52">COUNTIF(E73:X73,"]]P")</f>
        <v>0</v>
      </c>
      <c r="BO73" s="252">
        <f t="shared" ref="BO73:BO108" si="53">COUNTIF(E73:X73,"OO]")</f>
        <v>0</v>
      </c>
    </row>
    <row r="74" spans="2:67" ht="20.100000000000001" customHeight="1">
      <c r="B74" s="11">
        <v>66</v>
      </c>
      <c r="C74" s="52" t="str">
        <f>CONCATENATE('2'!C69,'2'!Q69,'2'!D69,'2'!Q69,'2'!E69)</f>
        <v xml:space="preserve">  </v>
      </c>
      <c r="D74" s="51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12">
        <f t="shared" si="42"/>
        <v>0</v>
      </c>
      <c r="Z74" s="12">
        <f t="shared" si="43"/>
        <v>0</v>
      </c>
      <c r="AA74" s="12">
        <f t="shared" si="44"/>
        <v>0</v>
      </c>
      <c r="AB74" s="13">
        <f>ROUNDUP(((40/AA5)*Y74),0)</f>
        <v>0</v>
      </c>
      <c r="AC74" s="14"/>
      <c r="AD74" s="262"/>
      <c r="AE74" s="263"/>
      <c r="AF74" s="252">
        <f t="shared" ref="AF74:AF108" si="54">(AY74*1)</f>
        <v>0</v>
      </c>
      <c r="AG74" s="252">
        <f t="shared" ref="AG74:AG108" si="55">AZ74*1</f>
        <v>0</v>
      </c>
      <c r="AH74" s="252">
        <f t="shared" ref="AH74:AH108" si="56">AZ74*1</f>
        <v>0</v>
      </c>
      <c r="AI74" s="252">
        <f t="shared" ref="AI74:AI108" si="57">BB74*1</f>
        <v>0</v>
      </c>
      <c r="AJ74" s="252">
        <f t="shared" ref="AJ74:AJ108" si="58">BB74*1</f>
        <v>0</v>
      </c>
      <c r="AK74" s="252">
        <f t="shared" ref="AK74:AK108" si="59">BD74*1</f>
        <v>0</v>
      </c>
      <c r="AL74" s="252">
        <f t="shared" ref="AL74:AL108" si="60">BD74*1</f>
        <v>0</v>
      </c>
      <c r="AM74" s="252">
        <f t="shared" ref="AM74:AM108" si="61">BD74*1</f>
        <v>0</v>
      </c>
      <c r="AN74" s="252">
        <f t="shared" ref="AN74:AN108" si="62">BG74*1</f>
        <v>0</v>
      </c>
      <c r="AO74" s="252">
        <f t="shared" ref="AO74:AO108" si="63">BG74*2</f>
        <v>0</v>
      </c>
      <c r="AP74" s="252">
        <f t="shared" ref="AP74:AQ108" si="64">BI74*3</f>
        <v>0</v>
      </c>
      <c r="AQ74" s="252">
        <f t="shared" si="64"/>
        <v>0</v>
      </c>
      <c r="AR74" s="252">
        <f t="shared" si="45"/>
        <v>0</v>
      </c>
      <c r="AS74" s="252">
        <f t="shared" si="46"/>
        <v>0</v>
      </c>
      <c r="AT74" s="252">
        <f t="shared" si="47"/>
        <v>0</v>
      </c>
      <c r="AU74" s="252">
        <f t="shared" si="48"/>
        <v>0</v>
      </c>
      <c r="AV74" s="252">
        <f t="shared" si="49"/>
        <v>0</v>
      </c>
      <c r="AW74" s="252">
        <f t="shared" si="50"/>
        <v>0</v>
      </c>
      <c r="AX74" s="252"/>
      <c r="AY74" s="252">
        <f t="shared" ref="AY74:AY108" si="65">COUNTIF(E74:X74,"P")</f>
        <v>0</v>
      </c>
      <c r="AZ74" s="252">
        <f t="shared" ref="AZ74:AZ108" si="66">COUNTIF(E74:X74,"OP")</f>
        <v>0</v>
      </c>
      <c r="BA74" s="252"/>
      <c r="BB74" s="252">
        <f t="shared" ref="BB74:BB108" si="67">COUNTIF(E74:X74,"]P")</f>
        <v>0</v>
      </c>
      <c r="BC74" s="252"/>
      <c r="BD74" s="252">
        <f t="shared" ref="BD74:BD108" si="68">COUNTIF(E74:X74,"O]P")</f>
        <v>0</v>
      </c>
      <c r="BE74" s="252"/>
      <c r="BF74" s="252"/>
      <c r="BG74" s="252">
        <f t="shared" ref="BG74:BG108" si="69">COUNTIF(E74:X74,"O]]")</f>
        <v>0</v>
      </c>
      <c r="BH74" s="252"/>
      <c r="BI74" s="252">
        <f t="shared" ref="BI74:BI108" si="70">COUNTIF(E74:X74,"OOO")</f>
        <v>0</v>
      </c>
      <c r="BJ74" s="252">
        <f t="shared" ref="BJ74:BJ108" si="71">COUNTIF(E74:X74,"]]]")</f>
        <v>0</v>
      </c>
      <c r="BK74" s="252">
        <f t="shared" si="51"/>
        <v>0</v>
      </c>
      <c r="BM74" s="252">
        <f t="shared" si="52"/>
        <v>0</v>
      </c>
      <c r="BO74" s="252">
        <f t="shared" si="53"/>
        <v>0</v>
      </c>
    </row>
    <row r="75" spans="2:67" ht="20.100000000000001" customHeight="1">
      <c r="B75" s="11">
        <v>67</v>
      </c>
      <c r="C75" s="52" t="str">
        <f>CONCATENATE('2'!C70,'2'!Q70,'2'!D70,'2'!Q70,'2'!E70)</f>
        <v xml:space="preserve">  </v>
      </c>
      <c r="D75" s="51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12">
        <f t="shared" si="42"/>
        <v>0</v>
      </c>
      <c r="Z75" s="12">
        <f t="shared" si="43"/>
        <v>0</v>
      </c>
      <c r="AA75" s="12">
        <f t="shared" si="44"/>
        <v>0</v>
      </c>
      <c r="AB75" s="13">
        <f>ROUNDUP(((40/AA5)*Y75),0)</f>
        <v>0</v>
      </c>
      <c r="AC75" s="14"/>
      <c r="AD75" s="262"/>
      <c r="AE75" s="263"/>
      <c r="AF75" s="252">
        <f t="shared" si="54"/>
        <v>0</v>
      </c>
      <c r="AG75" s="252">
        <f t="shared" si="55"/>
        <v>0</v>
      </c>
      <c r="AH75" s="252">
        <f t="shared" si="56"/>
        <v>0</v>
      </c>
      <c r="AI75" s="252">
        <f t="shared" si="57"/>
        <v>0</v>
      </c>
      <c r="AJ75" s="252">
        <f t="shared" si="58"/>
        <v>0</v>
      </c>
      <c r="AK75" s="252">
        <f t="shared" si="59"/>
        <v>0</v>
      </c>
      <c r="AL75" s="252">
        <f t="shared" si="60"/>
        <v>0</v>
      </c>
      <c r="AM75" s="252">
        <f t="shared" si="61"/>
        <v>0</v>
      </c>
      <c r="AN75" s="252">
        <f t="shared" si="62"/>
        <v>0</v>
      </c>
      <c r="AO75" s="252">
        <f t="shared" si="63"/>
        <v>0</v>
      </c>
      <c r="AP75" s="252">
        <f t="shared" si="64"/>
        <v>0</v>
      </c>
      <c r="AQ75" s="252">
        <f t="shared" si="64"/>
        <v>0</v>
      </c>
      <c r="AR75" s="252">
        <f t="shared" si="45"/>
        <v>0</v>
      </c>
      <c r="AS75" s="252">
        <f t="shared" si="46"/>
        <v>0</v>
      </c>
      <c r="AT75" s="252">
        <f t="shared" si="47"/>
        <v>0</v>
      </c>
      <c r="AU75" s="252">
        <f t="shared" si="48"/>
        <v>0</v>
      </c>
      <c r="AV75" s="252">
        <f t="shared" si="49"/>
        <v>0</v>
      </c>
      <c r="AW75" s="252">
        <f t="shared" si="50"/>
        <v>0</v>
      </c>
      <c r="AX75" s="252"/>
      <c r="AY75" s="252">
        <f t="shared" si="65"/>
        <v>0</v>
      </c>
      <c r="AZ75" s="252">
        <f t="shared" si="66"/>
        <v>0</v>
      </c>
      <c r="BA75" s="252"/>
      <c r="BB75" s="252">
        <f t="shared" si="67"/>
        <v>0</v>
      </c>
      <c r="BC75" s="252"/>
      <c r="BD75" s="252">
        <f t="shared" si="68"/>
        <v>0</v>
      </c>
      <c r="BE75" s="252"/>
      <c r="BF75" s="252"/>
      <c r="BG75" s="252">
        <f t="shared" si="69"/>
        <v>0</v>
      </c>
      <c r="BH75" s="252"/>
      <c r="BI75" s="252">
        <f t="shared" si="70"/>
        <v>0</v>
      </c>
      <c r="BJ75" s="252">
        <f t="shared" si="71"/>
        <v>0</v>
      </c>
      <c r="BK75" s="252">
        <f t="shared" si="51"/>
        <v>0</v>
      </c>
      <c r="BM75" s="252">
        <f t="shared" si="52"/>
        <v>0</v>
      </c>
      <c r="BO75" s="252">
        <f t="shared" si="53"/>
        <v>0</v>
      </c>
    </row>
    <row r="76" spans="2:67" ht="20.100000000000001" customHeight="1">
      <c r="B76" s="11">
        <v>68</v>
      </c>
      <c r="C76" s="52" t="str">
        <f>CONCATENATE('2'!C71,'2'!Q71,'2'!D71,'2'!Q71,'2'!E71)</f>
        <v xml:space="preserve">  </v>
      </c>
      <c r="D76" s="51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12">
        <f t="shared" si="42"/>
        <v>0</v>
      </c>
      <c r="Z76" s="12">
        <f t="shared" si="43"/>
        <v>0</v>
      </c>
      <c r="AA76" s="12">
        <f t="shared" si="44"/>
        <v>0</v>
      </c>
      <c r="AB76" s="13">
        <f>ROUNDUP(((40/AA5)*Y76),0)</f>
        <v>0</v>
      </c>
      <c r="AC76" s="14"/>
      <c r="AD76" s="262"/>
      <c r="AE76" s="263"/>
      <c r="AF76" s="252">
        <f t="shared" si="54"/>
        <v>0</v>
      </c>
      <c r="AG76" s="252">
        <f t="shared" si="55"/>
        <v>0</v>
      </c>
      <c r="AH76" s="252">
        <f t="shared" si="56"/>
        <v>0</v>
      </c>
      <c r="AI76" s="252">
        <f t="shared" si="57"/>
        <v>0</v>
      </c>
      <c r="AJ76" s="252">
        <f t="shared" si="58"/>
        <v>0</v>
      </c>
      <c r="AK76" s="252">
        <f t="shared" si="59"/>
        <v>0</v>
      </c>
      <c r="AL76" s="252">
        <f t="shared" si="60"/>
        <v>0</v>
      </c>
      <c r="AM76" s="252">
        <f t="shared" si="61"/>
        <v>0</v>
      </c>
      <c r="AN76" s="252">
        <f t="shared" si="62"/>
        <v>0</v>
      </c>
      <c r="AO76" s="252">
        <f t="shared" si="63"/>
        <v>0</v>
      </c>
      <c r="AP76" s="252">
        <f t="shared" si="64"/>
        <v>0</v>
      </c>
      <c r="AQ76" s="252">
        <f t="shared" si="64"/>
        <v>0</v>
      </c>
      <c r="AR76" s="252">
        <f t="shared" si="45"/>
        <v>0</v>
      </c>
      <c r="AS76" s="252">
        <f t="shared" si="46"/>
        <v>0</v>
      </c>
      <c r="AT76" s="252">
        <f t="shared" si="47"/>
        <v>0</v>
      </c>
      <c r="AU76" s="252">
        <f t="shared" si="48"/>
        <v>0</v>
      </c>
      <c r="AV76" s="252">
        <f t="shared" si="49"/>
        <v>0</v>
      </c>
      <c r="AW76" s="252">
        <f t="shared" si="50"/>
        <v>0</v>
      </c>
      <c r="AX76" s="252"/>
      <c r="AY76" s="252">
        <f t="shared" si="65"/>
        <v>0</v>
      </c>
      <c r="AZ76" s="252">
        <f t="shared" si="66"/>
        <v>0</v>
      </c>
      <c r="BA76" s="252"/>
      <c r="BB76" s="252">
        <f t="shared" si="67"/>
        <v>0</v>
      </c>
      <c r="BC76" s="252"/>
      <c r="BD76" s="252">
        <f t="shared" si="68"/>
        <v>0</v>
      </c>
      <c r="BE76" s="252"/>
      <c r="BF76" s="252"/>
      <c r="BG76" s="252">
        <f t="shared" si="69"/>
        <v>0</v>
      </c>
      <c r="BH76" s="252"/>
      <c r="BI76" s="252">
        <f t="shared" si="70"/>
        <v>0</v>
      </c>
      <c r="BJ76" s="252">
        <f t="shared" si="71"/>
        <v>0</v>
      </c>
      <c r="BK76" s="252">
        <f t="shared" si="51"/>
        <v>0</v>
      </c>
      <c r="BM76" s="252">
        <f t="shared" si="52"/>
        <v>0</v>
      </c>
      <c r="BO76" s="252">
        <f t="shared" si="53"/>
        <v>0</v>
      </c>
    </row>
    <row r="77" spans="2:67" ht="20.100000000000001" customHeight="1">
      <c r="B77" s="11">
        <v>69</v>
      </c>
      <c r="C77" s="52" t="str">
        <f>CONCATENATE('2'!C72,'2'!Q72,'2'!D72,'2'!Q72,'2'!E72)</f>
        <v xml:space="preserve">  </v>
      </c>
      <c r="D77" s="51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12">
        <f t="shared" si="42"/>
        <v>0</v>
      </c>
      <c r="Z77" s="12">
        <f t="shared" si="43"/>
        <v>0</v>
      </c>
      <c r="AA77" s="12">
        <f t="shared" si="44"/>
        <v>0</v>
      </c>
      <c r="AB77" s="13">
        <f>ROUNDUP(((40/AA5)*Y77),0)</f>
        <v>0</v>
      </c>
      <c r="AC77" s="14"/>
      <c r="AD77" s="262"/>
      <c r="AE77" s="263"/>
      <c r="AF77" s="252">
        <f t="shared" si="54"/>
        <v>0</v>
      </c>
      <c r="AG77" s="252">
        <f t="shared" si="55"/>
        <v>0</v>
      </c>
      <c r="AH77" s="252">
        <f t="shared" si="56"/>
        <v>0</v>
      </c>
      <c r="AI77" s="252">
        <f t="shared" si="57"/>
        <v>0</v>
      </c>
      <c r="AJ77" s="252">
        <f t="shared" si="58"/>
        <v>0</v>
      </c>
      <c r="AK77" s="252">
        <f t="shared" si="59"/>
        <v>0</v>
      </c>
      <c r="AL77" s="252">
        <f t="shared" si="60"/>
        <v>0</v>
      </c>
      <c r="AM77" s="252">
        <f t="shared" si="61"/>
        <v>0</v>
      </c>
      <c r="AN77" s="252">
        <f t="shared" si="62"/>
        <v>0</v>
      </c>
      <c r="AO77" s="252">
        <f t="shared" si="63"/>
        <v>0</v>
      </c>
      <c r="AP77" s="252">
        <f t="shared" si="64"/>
        <v>0</v>
      </c>
      <c r="AQ77" s="252">
        <f t="shared" si="64"/>
        <v>0</v>
      </c>
      <c r="AR77" s="252">
        <f t="shared" si="45"/>
        <v>0</v>
      </c>
      <c r="AS77" s="252">
        <f t="shared" si="46"/>
        <v>0</v>
      </c>
      <c r="AT77" s="252">
        <f t="shared" si="47"/>
        <v>0</v>
      </c>
      <c r="AU77" s="252">
        <f t="shared" si="48"/>
        <v>0</v>
      </c>
      <c r="AV77" s="252">
        <f t="shared" si="49"/>
        <v>0</v>
      </c>
      <c r="AW77" s="252">
        <f t="shared" si="50"/>
        <v>0</v>
      </c>
      <c r="AX77" s="252"/>
      <c r="AY77" s="252">
        <f t="shared" si="65"/>
        <v>0</v>
      </c>
      <c r="AZ77" s="252">
        <f t="shared" si="66"/>
        <v>0</v>
      </c>
      <c r="BA77" s="252"/>
      <c r="BB77" s="252">
        <f t="shared" si="67"/>
        <v>0</v>
      </c>
      <c r="BC77" s="252"/>
      <c r="BD77" s="252">
        <f t="shared" si="68"/>
        <v>0</v>
      </c>
      <c r="BE77" s="252"/>
      <c r="BF77" s="252"/>
      <c r="BG77" s="252">
        <f t="shared" si="69"/>
        <v>0</v>
      </c>
      <c r="BH77" s="252"/>
      <c r="BI77" s="252">
        <f t="shared" si="70"/>
        <v>0</v>
      </c>
      <c r="BJ77" s="252">
        <f t="shared" si="71"/>
        <v>0</v>
      </c>
      <c r="BK77" s="252">
        <f t="shared" si="51"/>
        <v>0</v>
      </c>
      <c r="BM77" s="252">
        <f t="shared" si="52"/>
        <v>0</v>
      </c>
      <c r="BO77" s="252">
        <f t="shared" si="53"/>
        <v>0</v>
      </c>
    </row>
    <row r="78" spans="2:67" ht="20.100000000000001" customHeight="1">
      <c r="B78" s="11">
        <v>70</v>
      </c>
      <c r="C78" s="52" t="str">
        <f>CONCATENATE('2'!C73,'2'!Q73,'2'!D73,'2'!Q73,'2'!E73)</f>
        <v xml:space="preserve">  </v>
      </c>
      <c r="D78" s="51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12">
        <f t="shared" si="42"/>
        <v>0</v>
      </c>
      <c r="Z78" s="12">
        <f t="shared" si="43"/>
        <v>0</v>
      </c>
      <c r="AA78" s="12">
        <f t="shared" si="44"/>
        <v>0</v>
      </c>
      <c r="AB78" s="13">
        <f>ROUNDUP(((40/AA5)*Y78),0)</f>
        <v>0</v>
      </c>
      <c r="AC78" s="14"/>
      <c r="AD78" s="262"/>
      <c r="AE78" s="263"/>
      <c r="AF78" s="252">
        <f t="shared" si="54"/>
        <v>0</v>
      </c>
      <c r="AG78" s="252">
        <f t="shared" si="55"/>
        <v>0</v>
      </c>
      <c r="AH78" s="252">
        <f t="shared" si="56"/>
        <v>0</v>
      </c>
      <c r="AI78" s="252">
        <f t="shared" si="57"/>
        <v>0</v>
      </c>
      <c r="AJ78" s="252">
        <f t="shared" si="58"/>
        <v>0</v>
      </c>
      <c r="AK78" s="252">
        <f t="shared" si="59"/>
        <v>0</v>
      </c>
      <c r="AL78" s="252">
        <f t="shared" si="60"/>
        <v>0</v>
      </c>
      <c r="AM78" s="252">
        <f t="shared" si="61"/>
        <v>0</v>
      </c>
      <c r="AN78" s="252">
        <f t="shared" si="62"/>
        <v>0</v>
      </c>
      <c r="AO78" s="252">
        <f t="shared" si="63"/>
        <v>0</v>
      </c>
      <c r="AP78" s="252">
        <f t="shared" si="64"/>
        <v>0</v>
      </c>
      <c r="AQ78" s="252">
        <f t="shared" si="64"/>
        <v>0</v>
      </c>
      <c r="AR78" s="252">
        <f t="shared" si="45"/>
        <v>0</v>
      </c>
      <c r="AS78" s="252">
        <f t="shared" si="46"/>
        <v>0</v>
      </c>
      <c r="AT78" s="252">
        <f t="shared" si="47"/>
        <v>0</v>
      </c>
      <c r="AU78" s="252">
        <f t="shared" si="48"/>
        <v>0</v>
      </c>
      <c r="AV78" s="252">
        <f t="shared" si="49"/>
        <v>0</v>
      </c>
      <c r="AW78" s="252">
        <f t="shared" si="50"/>
        <v>0</v>
      </c>
      <c r="AX78" s="252"/>
      <c r="AY78" s="252">
        <f t="shared" si="65"/>
        <v>0</v>
      </c>
      <c r="AZ78" s="252">
        <f t="shared" si="66"/>
        <v>0</v>
      </c>
      <c r="BA78" s="252"/>
      <c r="BB78" s="252">
        <f t="shared" si="67"/>
        <v>0</v>
      </c>
      <c r="BC78" s="252"/>
      <c r="BD78" s="252">
        <f t="shared" si="68"/>
        <v>0</v>
      </c>
      <c r="BE78" s="252"/>
      <c r="BF78" s="252"/>
      <c r="BG78" s="252">
        <f t="shared" si="69"/>
        <v>0</v>
      </c>
      <c r="BH78" s="252"/>
      <c r="BI78" s="252">
        <f t="shared" si="70"/>
        <v>0</v>
      </c>
      <c r="BJ78" s="252">
        <f t="shared" si="71"/>
        <v>0</v>
      </c>
      <c r="BK78" s="252">
        <f t="shared" si="51"/>
        <v>0</v>
      </c>
      <c r="BM78" s="252">
        <f t="shared" si="52"/>
        <v>0</v>
      </c>
      <c r="BO78" s="252">
        <f t="shared" si="53"/>
        <v>0</v>
      </c>
    </row>
    <row r="79" spans="2:67" ht="20.100000000000001" customHeight="1">
      <c r="B79" s="11">
        <v>71</v>
      </c>
      <c r="C79" s="52" t="str">
        <f>CONCATENATE('2'!C74,'2'!Q74,'2'!D74,'2'!Q74,'2'!E74)</f>
        <v xml:space="preserve">  </v>
      </c>
      <c r="D79" s="51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12">
        <f t="shared" si="42"/>
        <v>0</v>
      </c>
      <c r="Z79" s="12">
        <f t="shared" si="43"/>
        <v>0</v>
      </c>
      <c r="AA79" s="12">
        <f t="shared" si="44"/>
        <v>0</v>
      </c>
      <c r="AB79" s="13">
        <f>ROUNDUP(((40/AA5)*Y79),0)</f>
        <v>0</v>
      </c>
      <c r="AC79" s="14"/>
      <c r="AD79" s="262"/>
      <c r="AE79" s="263"/>
      <c r="AF79" s="252">
        <f t="shared" si="54"/>
        <v>0</v>
      </c>
      <c r="AG79" s="252">
        <f t="shared" si="55"/>
        <v>0</v>
      </c>
      <c r="AH79" s="252">
        <f t="shared" si="56"/>
        <v>0</v>
      </c>
      <c r="AI79" s="252">
        <f t="shared" si="57"/>
        <v>0</v>
      </c>
      <c r="AJ79" s="252">
        <f t="shared" si="58"/>
        <v>0</v>
      </c>
      <c r="AK79" s="252">
        <f t="shared" si="59"/>
        <v>0</v>
      </c>
      <c r="AL79" s="252">
        <f t="shared" si="60"/>
        <v>0</v>
      </c>
      <c r="AM79" s="252">
        <f t="shared" si="61"/>
        <v>0</v>
      </c>
      <c r="AN79" s="252">
        <f t="shared" si="62"/>
        <v>0</v>
      </c>
      <c r="AO79" s="252">
        <f t="shared" si="63"/>
        <v>0</v>
      </c>
      <c r="AP79" s="252">
        <f t="shared" si="64"/>
        <v>0</v>
      </c>
      <c r="AQ79" s="252">
        <f t="shared" si="64"/>
        <v>0</v>
      </c>
      <c r="AR79" s="252">
        <f t="shared" si="45"/>
        <v>0</v>
      </c>
      <c r="AS79" s="252">
        <f t="shared" si="46"/>
        <v>0</v>
      </c>
      <c r="AT79" s="252">
        <f t="shared" si="47"/>
        <v>0</v>
      </c>
      <c r="AU79" s="252">
        <f t="shared" si="48"/>
        <v>0</v>
      </c>
      <c r="AV79" s="252">
        <f t="shared" si="49"/>
        <v>0</v>
      </c>
      <c r="AW79" s="252">
        <f t="shared" si="50"/>
        <v>0</v>
      </c>
      <c r="AX79" s="252"/>
      <c r="AY79" s="252">
        <f t="shared" si="65"/>
        <v>0</v>
      </c>
      <c r="AZ79" s="252">
        <f t="shared" si="66"/>
        <v>0</v>
      </c>
      <c r="BA79" s="252"/>
      <c r="BB79" s="252">
        <f t="shared" si="67"/>
        <v>0</v>
      </c>
      <c r="BC79" s="252"/>
      <c r="BD79" s="252">
        <f t="shared" si="68"/>
        <v>0</v>
      </c>
      <c r="BE79" s="252"/>
      <c r="BF79" s="252"/>
      <c r="BG79" s="252">
        <f t="shared" si="69"/>
        <v>0</v>
      </c>
      <c r="BH79" s="252"/>
      <c r="BI79" s="252">
        <f t="shared" si="70"/>
        <v>0</v>
      </c>
      <c r="BJ79" s="252">
        <f t="shared" si="71"/>
        <v>0</v>
      </c>
      <c r="BK79" s="252">
        <f t="shared" si="51"/>
        <v>0</v>
      </c>
      <c r="BM79" s="252">
        <f t="shared" si="52"/>
        <v>0</v>
      </c>
      <c r="BO79" s="252">
        <f t="shared" si="53"/>
        <v>0</v>
      </c>
    </row>
    <row r="80" spans="2:67" ht="20.100000000000001" customHeight="1">
      <c r="B80" s="11">
        <v>72</v>
      </c>
      <c r="C80" s="52" t="str">
        <f>CONCATENATE('2'!C75,'2'!Q75,'2'!D75,'2'!Q75,'2'!E75)</f>
        <v xml:space="preserve">  </v>
      </c>
      <c r="D80" s="51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12">
        <f t="shared" si="42"/>
        <v>0</v>
      </c>
      <c r="Z80" s="12">
        <f t="shared" si="43"/>
        <v>0</v>
      </c>
      <c r="AA80" s="12">
        <f t="shared" si="44"/>
        <v>0</v>
      </c>
      <c r="AB80" s="13">
        <f>ROUNDUP(((40/AA5)*Y80),0)</f>
        <v>0</v>
      </c>
      <c r="AC80" s="14"/>
      <c r="AD80" s="262"/>
      <c r="AE80" s="263"/>
      <c r="AF80" s="252">
        <f t="shared" si="54"/>
        <v>0</v>
      </c>
      <c r="AG80" s="252">
        <f t="shared" si="55"/>
        <v>0</v>
      </c>
      <c r="AH80" s="252">
        <f t="shared" si="56"/>
        <v>0</v>
      </c>
      <c r="AI80" s="252">
        <f t="shared" si="57"/>
        <v>0</v>
      </c>
      <c r="AJ80" s="252">
        <f t="shared" si="58"/>
        <v>0</v>
      </c>
      <c r="AK80" s="252">
        <f t="shared" si="59"/>
        <v>0</v>
      </c>
      <c r="AL80" s="252">
        <f t="shared" si="60"/>
        <v>0</v>
      </c>
      <c r="AM80" s="252">
        <f t="shared" si="61"/>
        <v>0</v>
      </c>
      <c r="AN80" s="252">
        <f t="shared" si="62"/>
        <v>0</v>
      </c>
      <c r="AO80" s="252">
        <f t="shared" si="63"/>
        <v>0</v>
      </c>
      <c r="AP80" s="252">
        <f t="shared" si="64"/>
        <v>0</v>
      </c>
      <c r="AQ80" s="252">
        <f t="shared" si="64"/>
        <v>0</v>
      </c>
      <c r="AR80" s="252">
        <f t="shared" si="45"/>
        <v>0</v>
      </c>
      <c r="AS80" s="252">
        <f t="shared" si="46"/>
        <v>0</v>
      </c>
      <c r="AT80" s="252">
        <f t="shared" si="47"/>
        <v>0</v>
      </c>
      <c r="AU80" s="252">
        <f t="shared" si="48"/>
        <v>0</v>
      </c>
      <c r="AV80" s="252">
        <f t="shared" si="49"/>
        <v>0</v>
      </c>
      <c r="AW80" s="252">
        <f t="shared" si="50"/>
        <v>0</v>
      </c>
      <c r="AX80" s="252"/>
      <c r="AY80" s="252">
        <f t="shared" si="65"/>
        <v>0</v>
      </c>
      <c r="AZ80" s="252">
        <f t="shared" si="66"/>
        <v>0</v>
      </c>
      <c r="BA80" s="252"/>
      <c r="BB80" s="252">
        <f t="shared" si="67"/>
        <v>0</v>
      </c>
      <c r="BC80" s="252"/>
      <c r="BD80" s="252">
        <f t="shared" si="68"/>
        <v>0</v>
      </c>
      <c r="BE80" s="252"/>
      <c r="BF80" s="252"/>
      <c r="BG80" s="252">
        <f t="shared" si="69"/>
        <v>0</v>
      </c>
      <c r="BH80" s="252"/>
      <c r="BI80" s="252">
        <f t="shared" si="70"/>
        <v>0</v>
      </c>
      <c r="BJ80" s="252">
        <f t="shared" si="71"/>
        <v>0</v>
      </c>
      <c r="BK80" s="252">
        <f t="shared" si="51"/>
        <v>0</v>
      </c>
      <c r="BM80" s="252">
        <f t="shared" si="52"/>
        <v>0</v>
      </c>
      <c r="BO80" s="252">
        <f t="shared" si="53"/>
        <v>0</v>
      </c>
    </row>
    <row r="81" spans="2:67" ht="20.100000000000001" customHeight="1">
      <c r="B81" s="11">
        <v>73</v>
      </c>
      <c r="C81" s="52" t="str">
        <f>CONCATENATE('2'!C76,'2'!Q76,'2'!D76,'2'!Q76,'2'!E76)</f>
        <v xml:space="preserve">  </v>
      </c>
      <c r="D81" s="51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12">
        <f t="shared" si="42"/>
        <v>0</v>
      </c>
      <c r="Z81" s="12">
        <f t="shared" si="43"/>
        <v>0</v>
      </c>
      <c r="AA81" s="12">
        <f t="shared" si="44"/>
        <v>0</v>
      </c>
      <c r="AB81" s="13">
        <f>ROUNDUP(((40/AA5)*Y81),0)</f>
        <v>0</v>
      </c>
      <c r="AC81" s="14"/>
      <c r="AD81" s="262"/>
      <c r="AE81" s="263"/>
      <c r="AF81" s="252">
        <f t="shared" si="54"/>
        <v>0</v>
      </c>
      <c r="AG81" s="252">
        <f t="shared" si="55"/>
        <v>0</v>
      </c>
      <c r="AH81" s="252">
        <f t="shared" si="56"/>
        <v>0</v>
      </c>
      <c r="AI81" s="252">
        <f t="shared" si="57"/>
        <v>0</v>
      </c>
      <c r="AJ81" s="252">
        <f t="shared" si="58"/>
        <v>0</v>
      </c>
      <c r="AK81" s="252">
        <f t="shared" si="59"/>
        <v>0</v>
      </c>
      <c r="AL81" s="252">
        <f t="shared" si="60"/>
        <v>0</v>
      </c>
      <c r="AM81" s="252">
        <f t="shared" si="61"/>
        <v>0</v>
      </c>
      <c r="AN81" s="252">
        <f t="shared" si="62"/>
        <v>0</v>
      </c>
      <c r="AO81" s="252">
        <f t="shared" si="63"/>
        <v>0</v>
      </c>
      <c r="AP81" s="252">
        <f t="shared" si="64"/>
        <v>0</v>
      </c>
      <c r="AQ81" s="252">
        <f t="shared" si="64"/>
        <v>0</v>
      </c>
      <c r="AR81" s="252">
        <f t="shared" si="45"/>
        <v>0</v>
      </c>
      <c r="AS81" s="252">
        <f t="shared" si="46"/>
        <v>0</v>
      </c>
      <c r="AT81" s="252">
        <f t="shared" si="47"/>
        <v>0</v>
      </c>
      <c r="AU81" s="252">
        <f t="shared" si="48"/>
        <v>0</v>
      </c>
      <c r="AV81" s="252">
        <f t="shared" si="49"/>
        <v>0</v>
      </c>
      <c r="AW81" s="252">
        <f t="shared" si="50"/>
        <v>0</v>
      </c>
      <c r="AX81" s="252"/>
      <c r="AY81" s="252">
        <f t="shared" si="65"/>
        <v>0</v>
      </c>
      <c r="AZ81" s="252">
        <f t="shared" si="66"/>
        <v>0</v>
      </c>
      <c r="BA81" s="252"/>
      <c r="BB81" s="252">
        <f t="shared" si="67"/>
        <v>0</v>
      </c>
      <c r="BC81" s="252"/>
      <c r="BD81" s="252">
        <f t="shared" si="68"/>
        <v>0</v>
      </c>
      <c r="BE81" s="252"/>
      <c r="BF81" s="252"/>
      <c r="BG81" s="252">
        <f t="shared" si="69"/>
        <v>0</v>
      </c>
      <c r="BH81" s="252"/>
      <c r="BI81" s="252">
        <f t="shared" si="70"/>
        <v>0</v>
      </c>
      <c r="BJ81" s="252">
        <f t="shared" si="71"/>
        <v>0</v>
      </c>
      <c r="BK81" s="252">
        <f t="shared" si="51"/>
        <v>0</v>
      </c>
      <c r="BM81" s="252">
        <f t="shared" si="52"/>
        <v>0</v>
      </c>
      <c r="BO81" s="252">
        <f t="shared" si="53"/>
        <v>0</v>
      </c>
    </row>
    <row r="82" spans="2:67" ht="20.100000000000001" customHeight="1">
      <c r="B82" s="11">
        <v>74</v>
      </c>
      <c r="C82" s="52" t="str">
        <f>CONCATENATE('2'!C77,'2'!Q77,'2'!D77,'2'!Q77,'2'!E77)</f>
        <v xml:space="preserve">  </v>
      </c>
      <c r="D82" s="51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12">
        <f t="shared" si="42"/>
        <v>0</v>
      </c>
      <c r="Z82" s="12">
        <f t="shared" si="43"/>
        <v>0</v>
      </c>
      <c r="AA82" s="12">
        <f t="shared" si="44"/>
        <v>0</v>
      </c>
      <c r="AB82" s="13">
        <f>ROUNDUP(((40/AA5)*Y82),0)</f>
        <v>0</v>
      </c>
      <c r="AC82" s="14"/>
      <c r="AD82" s="262"/>
      <c r="AE82" s="263"/>
      <c r="AF82" s="252">
        <f t="shared" si="54"/>
        <v>0</v>
      </c>
      <c r="AG82" s="252">
        <f t="shared" si="55"/>
        <v>0</v>
      </c>
      <c r="AH82" s="252">
        <f t="shared" si="56"/>
        <v>0</v>
      </c>
      <c r="AI82" s="252">
        <f t="shared" si="57"/>
        <v>0</v>
      </c>
      <c r="AJ82" s="252">
        <f t="shared" si="58"/>
        <v>0</v>
      </c>
      <c r="AK82" s="252">
        <f t="shared" si="59"/>
        <v>0</v>
      </c>
      <c r="AL82" s="252">
        <f t="shared" si="60"/>
        <v>0</v>
      </c>
      <c r="AM82" s="252">
        <f t="shared" si="61"/>
        <v>0</v>
      </c>
      <c r="AN82" s="252">
        <f t="shared" si="62"/>
        <v>0</v>
      </c>
      <c r="AO82" s="252">
        <f t="shared" si="63"/>
        <v>0</v>
      </c>
      <c r="AP82" s="252">
        <f t="shared" si="64"/>
        <v>0</v>
      </c>
      <c r="AQ82" s="252">
        <f t="shared" si="64"/>
        <v>0</v>
      </c>
      <c r="AR82" s="252">
        <f t="shared" si="45"/>
        <v>0</v>
      </c>
      <c r="AS82" s="252">
        <f t="shared" si="46"/>
        <v>0</v>
      </c>
      <c r="AT82" s="252">
        <f t="shared" si="47"/>
        <v>0</v>
      </c>
      <c r="AU82" s="252">
        <f t="shared" si="48"/>
        <v>0</v>
      </c>
      <c r="AV82" s="252">
        <f t="shared" si="49"/>
        <v>0</v>
      </c>
      <c r="AW82" s="252">
        <f t="shared" si="50"/>
        <v>0</v>
      </c>
      <c r="AX82" s="252"/>
      <c r="AY82" s="252">
        <f t="shared" si="65"/>
        <v>0</v>
      </c>
      <c r="AZ82" s="252">
        <f t="shared" si="66"/>
        <v>0</v>
      </c>
      <c r="BA82" s="252"/>
      <c r="BB82" s="252">
        <f t="shared" si="67"/>
        <v>0</v>
      </c>
      <c r="BC82" s="252"/>
      <c r="BD82" s="252">
        <f t="shared" si="68"/>
        <v>0</v>
      </c>
      <c r="BE82" s="252"/>
      <c r="BF82" s="252"/>
      <c r="BG82" s="252">
        <f t="shared" si="69"/>
        <v>0</v>
      </c>
      <c r="BH82" s="252"/>
      <c r="BI82" s="252">
        <f t="shared" si="70"/>
        <v>0</v>
      </c>
      <c r="BJ82" s="252">
        <f t="shared" si="71"/>
        <v>0</v>
      </c>
      <c r="BK82" s="252">
        <f t="shared" si="51"/>
        <v>0</v>
      </c>
      <c r="BM82" s="252">
        <f t="shared" si="52"/>
        <v>0</v>
      </c>
      <c r="BO82" s="252">
        <f t="shared" si="53"/>
        <v>0</v>
      </c>
    </row>
    <row r="83" spans="2:67" ht="20.100000000000001" customHeight="1">
      <c r="B83" s="11">
        <v>75</v>
      </c>
      <c r="C83" s="52" t="str">
        <f>CONCATENATE('2'!C78,'2'!Q78,'2'!D78,'2'!Q78,'2'!E78)</f>
        <v xml:space="preserve">  </v>
      </c>
      <c r="D83" s="51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12">
        <f t="shared" si="42"/>
        <v>0</v>
      </c>
      <c r="Z83" s="12">
        <f t="shared" si="43"/>
        <v>0</v>
      </c>
      <c r="AA83" s="12">
        <f t="shared" si="44"/>
        <v>0</v>
      </c>
      <c r="AB83" s="13">
        <f>ROUNDUP(((40/AA5)*Y83),0)</f>
        <v>0</v>
      </c>
      <c r="AC83" s="14"/>
      <c r="AD83" s="262"/>
      <c r="AE83" s="263"/>
      <c r="AF83" s="252">
        <f t="shared" si="54"/>
        <v>0</v>
      </c>
      <c r="AG83" s="252">
        <f t="shared" si="55"/>
        <v>0</v>
      </c>
      <c r="AH83" s="252">
        <f t="shared" si="56"/>
        <v>0</v>
      </c>
      <c r="AI83" s="252">
        <f t="shared" si="57"/>
        <v>0</v>
      </c>
      <c r="AJ83" s="252">
        <f t="shared" si="58"/>
        <v>0</v>
      </c>
      <c r="AK83" s="252">
        <f t="shared" si="59"/>
        <v>0</v>
      </c>
      <c r="AL83" s="252">
        <f t="shared" si="60"/>
        <v>0</v>
      </c>
      <c r="AM83" s="252">
        <f t="shared" si="61"/>
        <v>0</v>
      </c>
      <c r="AN83" s="252">
        <f t="shared" si="62"/>
        <v>0</v>
      </c>
      <c r="AO83" s="252">
        <f t="shared" si="63"/>
        <v>0</v>
      </c>
      <c r="AP83" s="252">
        <f t="shared" si="64"/>
        <v>0</v>
      </c>
      <c r="AQ83" s="252">
        <f t="shared" si="64"/>
        <v>0</v>
      </c>
      <c r="AR83" s="252">
        <f t="shared" si="45"/>
        <v>0</v>
      </c>
      <c r="AS83" s="252">
        <f t="shared" si="46"/>
        <v>0</v>
      </c>
      <c r="AT83" s="252">
        <f t="shared" si="47"/>
        <v>0</v>
      </c>
      <c r="AU83" s="252">
        <f t="shared" si="48"/>
        <v>0</v>
      </c>
      <c r="AV83" s="252">
        <f t="shared" si="49"/>
        <v>0</v>
      </c>
      <c r="AW83" s="252">
        <f t="shared" si="50"/>
        <v>0</v>
      </c>
      <c r="AX83" s="252"/>
      <c r="AY83" s="252">
        <f t="shared" si="65"/>
        <v>0</v>
      </c>
      <c r="AZ83" s="252">
        <f t="shared" si="66"/>
        <v>0</v>
      </c>
      <c r="BA83" s="252"/>
      <c r="BB83" s="252">
        <f t="shared" si="67"/>
        <v>0</v>
      </c>
      <c r="BC83" s="252"/>
      <c r="BD83" s="252">
        <f t="shared" si="68"/>
        <v>0</v>
      </c>
      <c r="BE83" s="252"/>
      <c r="BF83" s="252"/>
      <c r="BG83" s="252">
        <f t="shared" si="69"/>
        <v>0</v>
      </c>
      <c r="BH83" s="252"/>
      <c r="BI83" s="252">
        <f t="shared" si="70"/>
        <v>0</v>
      </c>
      <c r="BJ83" s="252">
        <f t="shared" si="71"/>
        <v>0</v>
      </c>
      <c r="BK83" s="252">
        <f t="shared" si="51"/>
        <v>0</v>
      </c>
      <c r="BM83" s="252">
        <f t="shared" si="52"/>
        <v>0</v>
      </c>
      <c r="BO83" s="252">
        <f t="shared" si="53"/>
        <v>0</v>
      </c>
    </row>
    <row r="84" spans="2:67" ht="20.100000000000001" customHeight="1">
      <c r="B84" s="11">
        <v>76</v>
      </c>
      <c r="C84" s="52" t="str">
        <f>CONCATENATE('2'!C79,'2'!Q79,'2'!D79,'2'!Q79,'2'!E79)</f>
        <v xml:space="preserve">  </v>
      </c>
      <c r="D84" s="51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12">
        <f t="shared" si="42"/>
        <v>0</v>
      </c>
      <c r="Z84" s="12">
        <f t="shared" si="43"/>
        <v>0</v>
      </c>
      <c r="AA84" s="12">
        <f t="shared" si="44"/>
        <v>0</v>
      </c>
      <c r="AB84" s="13">
        <f>ROUNDUP(((40/AA5)*Y84),0)</f>
        <v>0</v>
      </c>
      <c r="AC84" s="14"/>
      <c r="AD84" s="262"/>
      <c r="AE84" s="263"/>
      <c r="AF84" s="252">
        <f t="shared" si="54"/>
        <v>0</v>
      </c>
      <c r="AG84" s="252">
        <f t="shared" si="55"/>
        <v>0</v>
      </c>
      <c r="AH84" s="252">
        <f t="shared" si="56"/>
        <v>0</v>
      </c>
      <c r="AI84" s="252">
        <f t="shared" si="57"/>
        <v>0</v>
      </c>
      <c r="AJ84" s="252">
        <f t="shared" si="58"/>
        <v>0</v>
      </c>
      <c r="AK84" s="252">
        <f t="shared" si="59"/>
        <v>0</v>
      </c>
      <c r="AL84" s="252">
        <f t="shared" si="60"/>
        <v>0</v>
      </c>
      <c r="AM84" s="252">
        <f t="shared" si="61"/>
        <v>0</v>
      </c>
      <c r="AN84" s="252">
        <f t="shared" si="62"/>
        <v>0</v>
      </c>
      <c r="AO84" s="252">
        <f t="shared" si="63"/>
        <v>0</v>
      </c>
      <c r="AP84" s="252">
        <f t="shared" si="64"/>
        <v>0</v>
      </c>
      <c r="AQ84" s="252">
        <f t="shared" si="64"/>
        <v>0</v>
      </c>
      <c r="AR84" s="252">
        <f t="shared" si="45"/>
        <v>0</v>
      </c>
      <c r="AS84" s="252">
        <f t="shared" si="46"/>
        <v>0</v>
      </c>
      <c r="AT84" s="252">
        <f t="shared" si="47"/>
        <v>0</v>
      </c>
      <c r="AU84" s="252">
        <f t="shared" si="48"/>
        <v>0</v>
      </c>
      <c r="AV84" s="252">
        <f t="shared" si="49"/>
        <v>0</v>
      </c>
      <c r="AW84" s="252">
        <f t="shared" si="50"/>
        <v>0</v>
      </c>
      <c r="AX84" s="252"/>
      <c r="AY84" s="252">
        <f t="shared" si="65"/>
        <v>0</v>
      </c>
      <c r="AZ84" s="252">
        <f t="shared" si="66"/>
        <v>0</v>
      </c>
      <c r="BA84" s="252"/>
      <c r="BB84" s="252">
        <f t="shared" si="67"/>
        <v>0</v>
      </c>
      <c r="BC84" s="252"/>
      <c r="BD84" s="252">
        <f t="shared" si="68"/>
        <v>0</v>
      </c>
      <c r="BE84" s="252"/>
      <c r="BF84" s="252"/>
      <c r="BG84" s="252">
        <f t="shared" si="69"/>
        <v>0</v>
      </c>
      <c r="BH84" s="252"/>
      <c r="BI84" s="252">
        <f t="shared" si="70"/>
        <v>0</v>
      </c>
      <c r="BJ84" s="252">
        <f t="shared" si="71"/>
        <v>0</v>
      </c>
      <c r="BK84" s="252">
        <f t="shared" si="51"/>
        <v>0</v>
      </c>
      <c r="BM84" s="252">
        <f t="shared" si="52"/>
        <v>0</v>
      </c>
      <c r="BO84" s="252">
        <f t="shared" si="53"/>
        <v>0</v>
      </c>
    </row>
    <row r="85" spans="2:67" ht="20.100000000000001" customHeight="1">
      <c r="B85" s="11">
        <v>77</v>
      </c>
      <c r="C85" s="52" t="str">
        <f>CONCATENATE('2'!C80,'2'!Q80,'2'!D80,'2'!Q80,'2'!E80)</f>
        <v xml:space="preserve">  </v>
      </c>
      <c r="D85" s="51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12">
        <f t="shared" si="42"/>
        <v>0</v>
      </c>
      <c r="Z85" s="12">
        <f t="shared" si="43"/>
        <v>0</v>
      </c>
      <c r="AA85" s="12">
        <f t="shared" si="44"/>
        <v>0</v>
      </c>
      <c r="AB85" s="13">
        <f>ROUNDUP(((40/AA5)*Y85),0)</f>
        <v>0</v>
      </c>
      <c r="AC85" s="14"/>
      <c r="AD85" s="262"/>
      <c r="AE85" s="263"/>
      <c r="AF85" s="252">
        <f t="shared" si="54"/>
        <v>0</v>
      </c>
      <c r="AG85" s="252">
        <f t="shared" si="55"/>
        <v>0</v>
      </c>
      <c r="AH85" s="252">
        <f t="shared" si="56"/>
        <v>0</v>
      </c>
      <c r="AI85" s="252">
        <f t="shared" si="57"/>
        <v>0</v>
      </c>
      <c r="AJ85" s="252">
        <f t="shared" si="58"/>
        <v>0</v>
      </c>
      <c r="AK85" s="252">
        <f t="shared" si="59"/>
        <v>0</v>
      </c>
      <c r="AL85" s="252">
        <f t="shared" si="60"/>
        <v>0</v>
      </c>
      <c r="AM85" s="252">
        <f t="shared" si="61"/>
        <v>0</v>
      </c>
      <c r="AN85" s="252">
        <f t="shared" si="62"/>
        <v>0</v>
      </c>
      <c r="AO85" s="252">
        <f t="shared" si="63"/>
        <v>0</v>
      </c>
      <c r="AP85" s="252">
        <f t="shared" si="64"/>
        <v>0</v>
      </c>
      <c r="AQ85" s="252">
        <f t="shared" si="64"/>
        <v>0</v>
      </c>
      <c r="AR85" s="252">
        <f t="shared" si="45"/>
        <v>0</v>
      </c>
      <c r="AS85" s="252">
        <f t="shared" si="46"/>
        <v>0</v>
      </c>
      <c r="AT85" s="252">
        <f t="shared" si="47"/>
        <v>0</v>
      </c>
      <c r="AU85" s="252">
        <f t="shared" si="48"/>
        <v>0</v>
      </c>
      <c r="AV85" s="252">
        <f t="shared" si="49"/>
        <v>0</v>
      </c>
      <c r="AW85" s="252">
        <f t="shared" si="50"/>
        <v>0</v>
      </c>
      <c r="AX85" s="252"/>
      <c r="AY85" s="252">
        <f t="shared" si="65"/>
        <v>0</v>
      </c>
      <c r="AZ85" s="252">
        <f t="shared" si="66"/>
        <v>0</v>
      </c>
      <c r="BA85" s="252"/>
      <c r="BB85" s="252">
        <f t="shared" si="67"/>
        <v>0</v>
      </c>
      <c r="BC85" s="252"/>
      <c r="BD85" s="252">
        <f t="shared" si="68"/>
        <v>0</v>
      </c>
      <c r="BE85" s="252"/>
      <c r="BF85" s="252"/>
      <c r="BG85" s="252">
        <f t="shared" si="69"/>
        <v>0</v>
      </c>
      <c r="BH85" s="252"/>
      <c r="BI85" s="252">
        <f t="shared" si="70"/>
        <v>0</v>
      </c>
      <c r="BJ85" s="252">
        <f t="shared" si="71"/>
        <v>0</v>
      </c>
      <c r="BK85" s="252">
        <f t="shared" si="51"/>
        <v>0</v>
      </c>
      <c r="BM85" s="252">
        <f t="shared" si="52"/>
        <v>0</v>
      </c>
      <c r="BO85" s="252">
        <f t="shared" si="53"/>
        <v>0</v>
      </c>
    </row>
    <row r="86" spans="2:67" ht="20.100000000000001" customHeight="1">
      <c r="B86" s="11">
        <v>78</v>
      </c>
      <c r="C86" s="52" t="str">
        <f>CONCATENATE('2'!C81,'2'!Q81,'2'!D81,'2'!Q81,'2'!E81)</f>
        <v xml:space="preserve">  </v>
      </c>
      <c r="D86" s="51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12">
        <f t="shared" si="42"/>
        <v>0</v>
      </c>
      <c r="Z86" s="12">
        <f t="shared" si="43"/>
        <v>0</v>
      </c>
      <c r="AA86" s="12">
        <f t="shared" si="44"/>
        <v>0</v>
      </c>
      <c r="AB86" s="13">
        <f>ROUNDUP(((40/AA5)*Y86),0)</f>
        <v>0</v>
      </c>
      <c r="AC86" s="14"/>
      <c r="AD86" s="262"/>
      <c r="AE86" s="263"/>
      <c r="AF86" s="252">
        <f t="shared" si="54"/>
        <v>0</v>
      </c>
      <c r="AG86" s="252">
        <f t="shared" si="55"/>
        <v>0</v>
      </c>
      <c r="AH86" s="252">
        <f t="shared" si="56"/>
        <v>0</v>
      </c>
      <c r="AI86" s="252">
        <f t="shared" si="57"/>
        <v>0</v>
      </c>
      <c r="AJ86" s="252">
        <f t="shared" si="58"/>
        <v>0</v>
      </c>
      <c r="AK86" s="252">
        <f t="shared" si="59"/>
        <v>0</v>
      </c>
      <c r="AL86" s="252">
        <f t="shared" si="60"/>
        <v>0</v>
      </c>
      <c r="AM86" s="252">
        <f t="shared" si="61"/>
        <v>0</v>
      </c>
      <c r="AN86" s="252">
        <f t="shared" si="62"/>
        <v>0</v>
      </c>
      <c r="AO86" s="252">
        <f t="shared" si="63"/>
        <v>0</v>
      </c>
      <c r="AP86" s="252">
        <f t="shared" si="64"/>
        <v>0</v>
      </c>
      <c r="AQ86" s="252">
        <f t="shared" si="64"/>
        <v>0</v>
      </c>
      <c r="AR86" s="252">
        <f t="shared" si="45"/>
        <v>0</v>
      </c>
      <c r="AS86" s="252">
        <f t="shared" si="46"/>
        <v>0</v>
      </c>
      <c r="AT86" s="252">
        <f t="shared" si="47"/>
        <v>0</v>
      </c>
      <c r="AU86" s="252">
        <f t="shared" si="48"/>
        <v>0</v>
      </c>
      <c r="AV86" s="252">
        <f t="shared" si="49"/>
        <v>0</v>
      </c>
      <c r="AW86" s="252">
        <f t="shared" si="50"/>
        <v>0</v>
      </c>
      <c r="AX86" s="252"/>
      <c r="AY86" s="252">
        <f t="shared" si="65"/>
        <v>0</v>
      </c>
      <c r="AZ86" s="252">
        <f t="shared" si="66"/>
        <v>0</v>
      </c>
      <c r="BA86" s="252"/>
      <c r="BB86" s="252">
        <f t="shared" si="67"/>
        <v>0</v>
      </c>
      <c r="BC86" s="252"/>
      <c r="BD86" s="252">
        <f t="shared" si="68"/>
        <v>0</v>
      </c>
      <c r="BE86" s="252"/>
      <c r="BF86" s="252"/>
      <c r="BG86" s="252">
        <f t="shared" si="69"/>
        <v>0</v>
      </c>
      <c r="BH86" s="252"/>
      <c r="BI86" s="252">
        <f t="shared" si="70"/>
        <v>0</v>
      </c>
      <c r="BJ86" s="252">
        <f t="shared" si="71"/>
        <v>0</v>
      </c>
      <c r="BK86" s="252">
        <f t="shared" si="51"/>
        <v>0</v>
      </c>
      <c r="BM86" s="252">
        <f t="shared" si="52"/>
        <v>0</v>
      </c>
      <c r="BO86" s="252">
        <f t="shared" si="53"/>
        <v>0</v>
      </c>
    </row>
    <row r="87" spans="2:67" ht="20.100000000000001" customHeight="1">
      <c r="B87" s="11">
        <v>79</v>
      </c>
      <c r="C87" s="52" t="str">
        <f>CONCATENATE('2'!C82,'2'!Q82,'2'!D82,'2'!Q82,'2'!E82)</f>
        <v xml:space="preserve">  </v>
      </c>
      <c r="D87" s="51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12">
        <f t="shared" si="42"/>
        <v>0</v>
      </c>
      <c r="Z87" s="12">
        <f t="shared" si="43"/>
        <v>0</v>
      </c>
      <c r="AA87" s="12">
        <f t="shared" si="44"/>
        <v>0</v>
      </c>
      <c r="AB87" s="13">
        <f>ROUNDUP(((40/AA5)*Y87),0)</f>
        <v>0</v>
      </c>
      <c r="AC87" s="14"/>
      <c r="AD87" s="262"/>
      <c r="AE87" s="263"/>
      <c r="AF87" s="252">
        <f t="shared" si="54"/>
        <v>0</v>
      </c>
      <c r="AG87" s="252">
        <f t="shared" si="55"/>
        <v>0</v>
      </c>
      <c r="AH87" s="252">
        <f t="shared" si="56"/>
        <v>0</v>
      </c>
      <c r="AI87" s="252">
        <f t="shared" si="57"/>
        <v>0</v>
      </c>
      <c r="AJ87" s="252">
        <f t="shared" si="58"/>
        <v>0</v>
      </c>
      <c r="AK87" s="252">
        <f t="shared" si="59"/>
        <v>0</v>
      </c>
      <c r="AL87" s="252">
        <f t="shared" si="60"/>
        <v>0</v>
      </c>
      <c r="AM87" s="252">
        <f t="shared" si="61"/>
        <v>0</v>
      </c>
      <c r="AN87" s="252">
        <f t="shared" si="62"/>
        <v>0</v>
      </c>
      <c r="AO87" s="252">
        <f t="shared" si="63"/>
        <v>0</v>
      </c>
      <c r="AP87" s="252">
        <f t="shared" si="64"/>
        <v>0</v>
      </c>
      <c r="AQ87" s="252">
        <f t="shared" si="64"/>
        <v>0</v>
      </c>
      <c r="AR87" s="252">
        <f t="shared" si="45"/>
        <v>0</v>
      </c>
      <c r="AS87" s="252">
        <f t="shared" si="46"/>
        <v>0</v>
      </c>
      <c r="AT87" s="252">
        <f t="shared" si="47"/>
        <v>0</v>
      </c>
      <c r="AU87" s="252">
        <f t="shared" si="48"/>
        <v>0</v>
      </c>
      <c r="AV87" s="252">
        <f t="shared" si="49"/>
        <v>0</v>
      </c>
      <c r="AW87" s="252">
        <f t="shared" si="50"/>
        <v>0</v>
      </c>
      <c r="AX87" s="252"/>
      <c r="AY87" s="252">
        <f t="shared" si="65"/>
        <v>0</v>
      </c>
      <c r="AZ87" s="252">
        <f t="shared" si="66"/>
        <v>0</v>
      </c>
      <c r="BA87" s="252"/>
      <c r="BB87" s="252">
        <f t="shared" si="67"/>
        <v>0</v>
      </c>
      <c r="BC87" s="252"/>
      <c r="BD87" s="252">
        <f t="shared" si="68"/>
        <v>0</v>
      </c>
      <c r="BE87" s="252"/>
      <c r="BF87" s="252"/>
      <c r="BG87" s="252">
        <f t="shared" si="69"/>
        <v>0</v>
      </c>
      <c r="BH87" s="252"/>
      <c r="BI87" s="252">
        <f t="shared" si="70"/>
        <v>0</v>
      </c>
      <c r="BJ87" s="252">
        <f t="shared" si="71"/>
        <v>0</v>
      </c>
      <c r="BK87" s="252">
        <f t="shared" si="51"/>
        <v>0</v>
      </c>
      <c r="BM87" s="252">
        <f t="shared" si="52"/>
        <v>0</v>
      </c>
      <c r="BO87" s="252">
        <f t="shared" si="53"/>
        <v>0</v>
      </c>
    </row>
    <row r="88" spans="2:67" ht="20.100000000000001" customHeight="1">
      <c r="B88" s="11">
        <v>80</v>
      </c>
      <c r="C88" s="52" t="str">
        <f>CONCATENATE('2'!C83,'2'!Q83,'2'!D83,'2'!Q83,'2'!E83)</f>
        <v xml:space="preserve">  </v>
      </c>
      <c r="D88" s="51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12">
        <f t="shared" si="42"/>
        <v>0</v>
      </c>
      <c r="Z88" s="12">
        <f t="shared" si="43"/>
        <v>0</v>
      </c>
      <c r="AA88" s="12">
        <f t="shared" si="44"/>
        <v>0</v>
      </c>
      <c r="AB88" s="13">
        <f>ROUNDUP(((40/AA5)*Y88),0)</f>
        <v>0</v>
      </c>
      <c r="AC88" s="14"/>
      <c r="AD88" s="262"/>
      <c r="AE88" s="263"/>
      <c r="AF88" s="252">
        <f t="shared" si="54"/>
        <v>0</v>
      </c>
      <c r="AG88" s="252">
        <f t="shared" si="55"/>
        <v>0</v>
      </c>
      <c r="AH88" s="252">
        <f t="shared" si="56"/>
        <v>0</v>
      </c>
      <c r="AI88" s="252">
        <f t="shared" si="57"/>
        <v>0</v>
      </c>
      <c r="AJ88" s="252">
        <f t="shared" si="58"/>
        <v>0</v>
      </c>
      <c r="AK88" s="252">
        <f t="shared" si="59"/>
        <v>0</v>
      </c>
      <c r="AL88" s="252">
        <f t="shared" si="60"/>
        <v>0</v>
      </c>
      <c r="AM88" s="252">
        <f t="shared" si="61"/>
        <v>0</v>
      </c>
      <c r="AN88" s="252">
        <f t="shared" si="62"/>
        <v>0</v>
      </c>
      <c r="AO88" s="252">
        <f t="shared" si="63"/>
        <v>0</v>
      </c>
      <c r="AP88" s="252">
        <f t="shared" si="64"/>
        <v>0</v>
      </c>
      <c r="AQ88" s="252">
        <f t="shared" si="64"/>
        <v>0</v>
      </c>
      <c r="AR88" s="252">
        <f t="shared" si="45"/>
        <v>0</v>
      </c>
      <c r="AS88" s="252">
        <f t="shared" si="46"/>
        <v>0</v>
      </c>
      <c r="AT88" s="252">
        <f t="shared" si="47"/>
        <v>0</v>
      </c>
      <c r="AU88" s="252">
        <f t="shared" si="48"/>
        <v>0</v>
      </c>
      <c r="AV88" s="252">
        <f t="shared" si="49"/>
        <v>0</v>
      </c>
      <c r="AW88" s="252">
        <f t="shared" si="50"/>
        <v>0</v>
      </c>
      <c r="AX88" s="252"/>
      <c r="AY88" s="252">
        <f t="shared" si="65"/>
        <v>0</v>
      </c>
      <c r="AZ88" s="252">
        <f t="shared" si="66"/>
        <v>0</v>
      </c>
      <c r="BA88" s="252"/>
      <c r="BB88" s="252">
        <f t="shared" si="67"/>
        <v>0</v>
      </c>
      <c r="BC88" s="252"/>
      <c r="BD88" s="252">
        <f t="shared" si="68"/>
        <v>0</v>
      </c>
      <c r="BE88" s="252"/>
      <c r="BF88" s="252"/>
      <c r="BG88" s="252">
        <f t="shared" si="69"/>
        <v>0</v>
      </c>
      <c r="BH88" s="252"/>
      <c r="BI88" s="252">
        <f t="shared" si="70"/>
        <v>0</v>
      </c>
      <c r="BJ88" s="252">
        <f t="shared" si="71"/>
        <v>0</v>
      </c>
      <c r="BK88" s="252">
        <f t="shared" si="51"/>
        <v>0</v>
      </c>
      <c r="BM88" s="252">
        <f t="shared" si="52"/>
        <v>0</v>
      </c>
      <c r="BO88" s="252">
        <f t="shared" si="53"/>
        <v>0</v>
      </c>
    </row>
    <row r="89" spans="2:67" ht="20.100000000000001" customHeight="1">
      <c r="B89" s="11">
        <v>81</v>
      </c>
      <c r="C89" s="52" t="str">
        <f>CONCATENATE('2'!C84,'2'!Q84,'2'!D84,'2'!Q84,'2'!E84)</f>
        <v xml:space="preserve">  </v>
      </c>
      <c r="D89" s="51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12">
        <f t="shared" si="42"/>
        <v>0</v>
      </c>
      <c r="Z89" s="12">
        <f t="shared" si="43"/>
        <v>0</v>
      </c>
      <c r="AA89" s="12">
        <f t="shared" si="44"/>
        <v>0</v>
      </c>
      <c r="AB89" s="13">
        <f>ROUNDUP(((40/AA5)*Y89),0)</f>
        <v>0</v>
      </c>
      <c r="AC89" s="14"/>
      <c r="AD89" s="262"/>
      <c r="AE89" s="263"/>
      <c r="AF89" s="252">
        <f t="shared" si="54"/>
        <v>0</v>
      </c>
      <c r="AG89" s="252">
        <f t="shared" si="55"/>
        <v>0</v>
      </c>
      <c r="AH89" s="252">
        <f t="shared" si="56"/>
        <v>0</v>
      </c>
      <c r="AI89" s="252">
        <f t="shared" si="57"/>
        <v>0</v>
      </c>
      <c r="AJ89" s="252">
        <f t="shared" si="58"/>
        <v>0</v>
      </c>
      <c r="AK89" s="252">
        <f t="shared" si="59"/>
        <v>0</v>
      </c>
      <c r="AL89" s="252">
        <f t="shared" si="60"/>
        <v>0</v>
      </c>
      <c r="AM89" s="252">
        <f t="shared" si="61"/>
        <v>0</v>
      </c>
      <c r="AN89" s="252">
        <f t="shared" si="62"/>
        <v>0</v>
      </c>
      <c r="AO89" s="252">
        <f t="shared" si="63"/>
        <v>0</v>
      </c>
      <c r="AP89" s="252">
        <f t="shared" si="64"/>
        <v>0</v>
      </c>
      <c r="AQ89" s="252">
        <f t="shared" si="64"/>
        <v>0</v>
      </c>
      <c r="AR89" s="252">
        <f t="shared" si="45"/>
        <v>0</v>
      </c>
      <c r="AS89" s="252">
        <f t="shared" si="46"/>
        <v>0</v>
      </c>
      <c r="AT89" s="252">
        <f t="shared" si="47"/>
        <v>0</v>
      </c>
      <c r="AU89" s="252">
        <f t="shared" si="48"/>
        <v>0</v>
      </c>
      <c r="AV89" s="252">
        <f t="shared" si="49"/>
        <v>0</v>
      </c>
      <c r="AW89" s="252">
        <f t="shared" si="50"/>
        <v>0</v>
      </c>
      <c r="AX89" s="252"/>
      <c r="AY89" s="252">
        <f t="shared" si="65"/>
        <v>0</v>
      </c>
      <c r="AZ89" s="252">
        <f t="shared" si="66"/>
        <v>0</v>
      </c>
      <c r="BA89" s="252"/>
      <c r="BB89" s="252">
        <f t="shared" si="67"/>
        <v>0</v>
      </c>
      <c r="BC89" s="252"/>
      <c r="BD89" s="252">
        <f t="shared" si="68"/>
        <v>0</v>
      </c>
      <c r="BE89" s="252"/>
      <c r="BF89" s="252"/>
      <c r="BG89" s="252">
        <f t="shared" si="69"/>
        <v>0</v>
      </c>
      <c r="BH89" s="252"/>
      <c r="BI89" s="252">
        <f t="shared" si="70"/>
        <v>0</v>
      </c>
      <c r="BJ89" s="252">
        <f t="shared" si="71"/>
        <v>0</v>
      </c>
      <c r="BK89" s="252">
        <f t="shared" si="51"/>
        <v>0</v>
      </c>
      <c r="BM89" s="252">
        <f t="shared" si="52"/>
        <v>0</v>
      </c>
      <c r="BO89" s="252">
        <f t="shared" si="53"/>
        <v>0</v>
      </c>
    </row>
    <row r="90" spans="2:67" ht="20.100000000000001" customHeight="1">
      <c r="B90" s="11">
        <v>82</v>
      </c>
      <c r="C90" s="52" t="str">
        <f>CONCATENATE('2'!C85,'2'!Q85,'2'!D85,'2'!Q85,'2'!E85)</f>
        <v xml:space="preserve">  </v>
      </c>
      <c r="D90" s="51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12">
        <f t="shared" si="42"/>
        <v>0</v>
      </c>
      <c r="Z90" s="12">
        <f t="shared" si="43"/>
        <v>0</v>
      </c>
      <c r="AA90" s="12">
        <f t="shared" si="44"/>
        <v>0</v>
      </c>
      <c r="AB90" s="13">
        <f>ROUNDUP(((40/AA5)*Y90),0)</f>
        <v>0</v>
      </c>
      <c r="AC90" s="14"/>
      <c r="AD90" s="262"/>
      <c r="AE90" s="263"/>
      <c r="AF90" s="252">
        <f t="shared" si="54"/>
        <v>0</v>
      </c>
      <c r="AG90" s="252">
        <f t="shared" si="55"/>
        <v>0</v>
      </c>
      <c r="AH90" s="252">
        <f t="shared" si="56"/>
        <v>0</v>
      </c>
      <c r="AI90" s="252">
        <f t="shared" si="57"/>
        <v>0</v>
      </c>
      <c r="AJ90" s="252">
        <f t="shared" si="58"/>
        <v>0</v>
      </c>
      <c r="AK90" s="252">
        <f t="shared" si="59"/>
        <v>0</v>
      </c>
      <c r="AL90" s="252">
        <f t="shared" si="60"/>
        <v>0</v>
      </c>
      <c r="AM90" s="252">
        <f t="shared" si="61"/>
        <v>0</v>
      </c>
      <c r="AN90" s="252">
        <f t="shared" si="62"/>
        <v>0</v>
      </c>
      <c r="AO90" s="252">
        <f t="shared" si="63"/>
        <v>0</v>
      </c>
      <c r="AP90" s="252">
        <f t="shared" si="64"/>
        <v>0</v>
      </c>
      <c r="AQ90" s="252">
        <f t="shared" si="64"/>
        <v>0</v>
      </c>
      <c r="AR90" s="252">
        <f t="shared" si="45"/>
        <v>0</v>
      </c>
      <c r="AS90" s="252">
        <f t="shared" si="46"/>
        <v>0</v>
      </c>
      <c r="AT90" s="252">
        <f t="shared" si="47"/>
        <v>0</v>
      </c>
      <c r="AU90" s="252">
        <f t="shared" si="48"/>
        <v>0</v>
      </c>
      <c r="AV90" s="252">
        <f t="shared" si="49"/>
        <v>0</v>
      </c>
      <c r="AW90" s="252">
        <f t="shared" si="50"/>
        <v>0</v>
      </c>
      <c r="AX90" s="252"/>
      <c r="AY90" s="252">
        <f t="shared" si="65"/>
        <v>0</v>
      </c>
      <c r="AZ90" s="252">
        <f t="shared" si="66"/>
        <v>0</v>
      </c>
      <c r="BA90" s="252"/>
      <c r="BB90" s="252">
        <f t="shared" si="67"/>
        <v>0</v>
      </c>
      <c r="BC90" s="252"/>
      <c r="BD90" s="252">
        <f t="shared" si="68"/>
        <v>0</v>
      </c>
      <c r="BE90" s="252"/>
      <c r="BF90" s="252"/>
      <c r="BG90" s="252">
        <f t="shared" si="69"/>
        <v>0</v>
      </c>
      <c r="BH90" s="252"/>
      <c r="BI90" s="252">
        <f t="shared" si="70"/>
        <v>0</v>
      </c>
      <c r="BJ90" s="252">
        <f t="shared" si="71"/>
        <v>0</v>
      </c>
      <c r="BK90" s="252">
        <f t="shared" si="51"/>
        <v>0</v>
      </c>
      <c r="BM90" s="252">
        <f t="shared" si="52"/>
        <v>0</v>
      </c>
      <c r="BO90" s="252">
        <f t="shared" si="53"/>
        <v>0</v>
      </c>
    </row>
    <row r="91" spans="2:67" ht="20.100000000000001" customHeight="1">
      <c r="B91" s="11">
        <v>83</v>
      </c>
      <c r="C91" s="52" t="str">
        <f>CONCATENATE('2'!C86,'2'!Q86,'2'!D86,'2'!Q86,'2'!E86)</f>
        <v xml:space="preserve">  </v>
      </c>
      <c r="D91" s="51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12">
        <f t="shared" si="42"/>
        <v>0</v>
      </c>
      <c r="Z91" s="12">
        <f t="shared" si="43"/>
        <v>0</v>
      </c>
      <c r="AA91" s="12">
        <f t="shared" si="44"/>
        <v>0</v>
      </c>
      <c r="AB91" s="13">
        <f>ROUNDUP(((40/AA5)*Y91),0)</f>
        <v>0</v>
      </c>
      <c r="AC91" s="14"/>
      <c r="AD91" s="262"/>
      <c r="AE91" s="263"/>
      <c r="AF91" s="252">
        <f t="shared" si="54"/>
        <v>0</v>
      </c>
      <c r="AG91" s="252">
        <f t="shared" si="55"/>
        <v>0</v>
      </c>
      <c r="AH91" s="252">
        <f t="shared" si="56"/>
        <v>0</v>
      </c>
      <c r="AI91" s="252">
        <f t="shared" si="57"/>
        <v>0</v>
      </c>
      <c r="AJ91" s="252">
        <f t="shared" si="58"/>
        <v>0</v>
      </c>
      <c r="AK91" s="252">
        <f t="shared" si="59"/>
        <v>0</v>
      </c>
      <c r="AL91" s="252">
        <f t="shared" si="60"/>
        <v>0</v>
      </c>
      <c r="AM91" s="252">
        <f t="shared" si="61"/>
        <v>0</v>
      </c>
      <c r="AN91" s="252">
        <f t="shared" si="62"/>
        <v>0</v>
      </c>
      <c r="AO91" s="252">
        <f t="shared" si="63"/>
        <v>0</v>
      </c>
      <c r="AP91" s="252">
        <f t="shared" si="64"/>
        <v>0</v>
      </c>
      <c r="AQ91" s="252">
        <f t="shared" si="64"/>
        <v>0</v>
      </c>
      <c r="AR91" s="252">
        <f t="shared" si="45"/>
        <v>0</v>
      </c>
      <c r="AS91" s="252">
        <f t="shared" si="46"/>
        <v>0</v>
      </c>
      <c r="AT91" s="252">
        <f t="shared" si="47"/>
        <v>0</v>
      </c>
      <c r="AU91" s="252">
        <f t="shared" si="48"/>
        <v>0</v>
      </c>
      <c r="AV91" s="252">
        <f t="shared" si="49"/>
        <v>0</v>
      </c>
      <c r="AW91" s="252">
        <f t="shared" si="50"/>
        <v>0</v>
      </c>
      <c r="AX91" s="252"/>
      <c r="AY91" s="252">
        <f t="shared" si="65"/>
        <v>0</v>
      </c>
      <c r="AZ91" s="252">
        <f t="shared" si="66"/>
        <v>0</v>
      </c>
      <c r="BA91" s="252"/>
      <c r="BB91" s="252">
        <f t="shared" si="67"/>
        <v>0</v>
      </c>
      <c r="BC91" s="252"/>
      <c r="BD91" s="252">
        <f t="shared" si="68"/>
        <v>0</v>
      </c>
      <c r="BE91" s="252"/>
      <c r="BF91" s="252"/>
      <c r="BG91" s="252">
        <f t="shared" si="69"/>
        <v>0</v>
      </c>
      <c r="BH91" s="252"/>
      <c r="BI91" s="252">
        <f t="shared" si="70"/>
        <v>0</v>
      </c>
      <c r="BJ91" s="252">
        <f t="shared" si="71"/>
        <v>0</v>
      </c>
      <c r="BK91" s="252">
        <f t="shared" si="51"/>
        <v>0</v>
      </c>
      <c r="BM91" s="252">
        <f t="shared" si="52"/>
        <v>0</v>
      </c>
      <c r="BO91" s="252">
        <f t="shared" si="53"/>
        <v>0</v>
      </c>
    </row>
    <row r="92" spans="2:67" ht="20.100000000000001" customHeight="1">
      <c r="B92" s="11">
        <v>84</v>
      </c>
      <c r="C92" s="52" t="str">
        <f>CONCATENATE('2'!C87,'2'!Q87,'2'!D87,'2'!Q87,'2'!E87)</f>
        <v xml:space="preserve">  </v>
      </c>
      <c r="D92" s="51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12">
        <f t="shared" si="42"/>
        <v>0</v>
      </c>
      <c r="Z92" s="12">
        <f t="shared" si="43"/>
        <v>0</v>
      </c>
      <c r="AA92" s="12">
        <f t="shared" si="44"/>
        <v>0</v>
      </c>
      <c r="AB92" s="13">
        <f>ROUNDUP(((40/AA5)*Y92),0)</f>
        <v>0</v>
      </c>
      <c r="AC92" s="14"/>
      <c r="AD92" s="262"/>
      <c r="AE92" s="263"/>
      <c r="AF92" s="252">
        <f t="shared" si="54"/>
        <v>0</v>
      </c>
      <c r="AG92" s="252">
        <f t="shared" si="55"/>
        <v>0</v>
      </c>
      <c r="AH92" s="252">
        <f t="shared" si="56"/>
        <v>0</v>
      </c>
      <c r="AI92" s="252">
        <f t="shared" si="57"/>
        <v>0</v>
      </c>
      <c r="AJ92" s="252">
        <f t="shared" si="58"/>
        <v>0</v>
      </c>
      <c r="AK92" s="252">
        <f t="shared" si="59"/>
        <v>0</v>
      </c>
      <c r="AL92" s="252">
        <f t="shared" si="60"/>
        <v>0</v>
      </c>
      <c r="AM92" s="252">
        <f t="shared" si="61"/>
        <v>0</v>
      </c>
      <c r="AN92" s="252">
        <f t="shared" si="62"/>
        <v>0</v>
      </c>
      <c r="AO92" s="252">
        <f t="shared" si="63"/>
        <v>0</v>
      </c>
      <c r="AP92" s="252">
        <f t="shared" si="64"/>
        <v>0</v>
      </c>
      <c r="AQ92" s="252">
        <f t="shared" si="64"/>
        <v>0</v>
      </c>
      <c r="AR92" s="252">
        <f t="shared" si="45"/>
        <v>0</v>
      </c>
      <c r="AS92" s="252">
        <f t="shared" si="46"/>
        <v>0</v>
      </c>
      <c r="AT92" s="252">
        <f t="shared" si="47"/>
        <v>0</v>
      </c>
      <c r="AU92" s="252">
        <f t="shared" si="48"/>
        <v>0</v>
      </c>
      <c r="AV92" s="252">
        <f t="shared" si="49"/>
        <v>0</v>
      </c>
      <c r="AW92" s="252">
        <f t="shared" si="50"/>
        <v>0</v>
      </c>
      <c r="AX92" s="252"/>
      <c r="AY92" s="252">
        <f t="shared" si="65"/>
        <v>0</v>
      </c>
      <c r="AZ92" s="252">
        <f t="shared" si="66"/>
        <v>0</v>
      </c>
      <c r="BA92" s="252"/>
      <c r="BB92" s="252">
        <f t="shared" si="67"/>
        <v>0</v>
      </c>
      <c r="BC92" s="252"/>
      <c r="BD92" s="252">
        <f t="shared" si="68"/>
        <v>0</v>
      </c>
      <c r="BE92" s="252"/>
      <c r="BF92" s="252"/>
      <c r="BG92" s="252">
        <f t="shared" si="69"/>
        <v>0</v>
      </c>
      <c r="BH92" s="252"/>
      <c r="BI92" s="252">
        <f t="shared" si="70"/>
        <v>0</v>
      </c>
      <c r="BJ92" s="252">
        <f t="shared" si="71"/>
        <v>0</v>
      </c>
      <c r="BK92" s="252">
        <f t="shared" si="51"/>
        <v>0</v>
      </c>
      <c r="BM92" s="252">
        <f t="shared" si="52"/>
        <v>0</v>
      </c>
      <c r="BO92" s="252">
        <f t="shared" si="53"/>
        <v>0</v>
      </c>
    </row>
    <row r="93" spans="2:67" ht="20.100000000000001" customHeight="1">
      <c r="B93" s="11">
        <v>85</v>
      </c>
      <c r="C93" s="52" t="str">
        <f>CONCATENATE('2'!C88,'2'!Q88,'2'!D88,'2'!Q88,'2'!E88)</f>
        <v xml:space="preserve">  </v>
      </c>
      <c r="D93" s="51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12">
        <f t="shared" si="42"/>
        <v>0</v>
      </c>
      <c r="Z93" s="12">
        <f t="shared" si="43"/>
        <v>0</v>
      </c>
      <c r="AA93" s="12">
        <f t="shared" si="44"/>
        <v>0</v>
      </c>
      <c r="AB93" s="13">
        <f>ROUNDUP(((40/AA5)*Y93),0)</f>
        <v>0</v>
      </c>
      <c r="AC93" s="14"/>
      <c r="AD93" s="262"/>
      <c r="AE93" s="263"/>
      <c r="AF93" s="252">
        <f t="shared" si="54"/>
        <v>0</v>
      </c>
      <c r="AG93" s="252">
        <f t="shared" si="55"/>
        <v>0</v>
      </c>
      <c r="AH93" s="252">
        <f t="shared" si="56"/>
        <v>0</v>
      </c>
      <c r="AI93" s="252">
        <f t="shared" si="57"/>
        <v>0</v>
      </c>
      <c r="AJ93" s="252">
        <f t="shared" si="58"/>
        <v>0</v>
      </c>
      <c r="AK93" s="252">
        <f t="shared" si="59"/>
        <v>0</v>
      </c>
      <c r="AL93" s="252">
        <f t="shared" si="60"/>
        <v>0</v>
      </c>
      <c r="AM93" s="252">
        <f t="shared" si="61"/>
        <v>0</v>
      </c>
      <c r="AN93" s="252">
        <f t="shared" si="62"/>
        <v>0</v>
      </c>
      <c r="AO93" s="252">
        <f t="shared" si="63"/>
        <v>0</v>
      </c>
      <c r="AP93" s="252">
        <f t="shared" si="64"/>
        <v>0</v>
      </c>
      <c r="AQ93" s="252">
        <f t="shared" si="64"/>
        <v>0</v>
      </c>
      <c r="AR93" s="252">
        <f t="shared" si="45"/>
        <v>0</v>
      </c>
      <c r="AS93" s="252">
        <f t="shared" si="46"/>
        <v>0</v>
      </c>
      <c r="AT93" s="252">
        <f t="shared" si="47"/>
        <v>0</v>
      </c>
      <c r="AU93" s="252">
        <f t="shared" si="48"/>
        <v>0</v>
      </c>
      <c r="AV93" s="252">
        <f t="shared" si="49"/>
        <v>0</v>
      </c>
      <c r="AW93" s="252">
        <f t="shared" si="50"/>
        <v>0</v>
      </c>
      <c r="AX93" s="252"/>
      <c r="AY93" s="252">
        <f t="shared" si="65"/>
        <v>0</v>
      </c>
      <c r="AZ93" s="252">
        <f t="shared" si="66"/>
        <v>0</v>
      </c>
      <c r="BA93" s="252"/>
      <c r="BB93" s="252">
        <f t="shared" si="67"/>
        <v>0</v>
      </c>
      <c r="BC93" s="252"/>
      <c r="BD93" s="252">
        <f t="shared" si="68"/>
        <v>0</v>
      </c>
      <c r="BE93" s="252"/>
      <c r="BF93" s="252"/>
      <c r="BG93" s="252">
        <f t="shared" si="69"/>
        <v>0</v>
      </c>
      <c r="BH93" s="252"/>
      <c r="BI93" s="252">
        <f t="shared" si="70"/>
        <v>0</v>
      </c>
      <c r="BJ93" s="252">
        <f t="shared" si="71"/>
        <v>0</v>
      </c>
      <c r="BK93" s="252">
        <f t="shared" si="51"/>
        <v>0</v>
      </c>
      <c r="BM93" s="252">
        <f t="shared" si="52"/>
        <v>0</v>
      </c>
      <c r="BO93" s="252">
        <f t="shared" si="53"/>
        <v>0</v>
      </c>
    </row>
    <row r="94" spans="2:67" ht="20.100000000000001" customHeight="1">
      <c r="B94" s="11">
        <v>86</v>
      </c>
      <c r="C94" s="52" t="str">
        <f>CONCATENATE('2'!C89,'2'!Q89,'2'!D89,'2'!Q89,'2'!E89)</f>
        <v xml:space="preserve">  </v>
      </c>
      <c r="D94" s="51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12">
        <f t="shared" si="42"/>
        <v>0</v>
      </c>
      <c r="Z94" s="12">
        <f t="shared" si="43"/>
        <v>0</v>
      </c>
      <c r="AA94" s="12">
        <f t="shared" si="44"/>
        <v>0</v>
      </c>
      <c r="AB94" s="13">
        <f>ROUNDUP(((40/AA5)*Y94),0)</f>
        <v>0</v>
      </c>
      <c r="AC94" s="14"/>
      <c r="AD94" s="262"/>
      <c r="AE94" s="263"/>
      <c r="AF94" s="252">
        <f t="shared" si="54"/>
        <v>0</v>
      </c>
      <c r="AG94" s="252">
        <f t="shared" si="55"/>
        <v>0</v>
      </c>
      <c r="AH94" s="252">
        <f t="shared" si="56"/>
        <v>0</v>
      </c>
      <c r="AI94" s="252">
        <f t="shared" si="57"/>
        <v>0</v>
      </c>
      <c r="AJ94" s="252">
        <f t="shared" si="58"/>
        <v>0</v>
      </c>
      <c r="AK94" s="252">
        <f t="shared" si="59"/>
        <v>0</v>
      </c>
      <c r="AL94" s="252">
        <f t="shared" si="60"/>
        <v>0</v>
      </c>
      <c r="AM94" s="252">
        <f t="shared" si="61"/>
        <v>0</v>
      </c>
      <c r="AN94" s="252">
        <f t="shared" si="62"/>
        <v>0</v>
      </c>
      <c r="AO94" s="252">
        <f t="shared" si="63"/>
        <v>0</v>
      </c>
      <c r="AP94" s="252">
        <f t="shared" si="64"/>
        <v>0</v>
      </c>
      <c r="AQ94" s="252">
        <f t="shared" si="64"/>
        <v>0</v>
      </c>
      <c r="AR94" s="252">
        <f t="shared" si="45"/>
        <v>0</v>
      </c>
      <c r="AS94" s="252">
        <f t="shared" si="46"/>
        <v>0</v>
      </c>
      <c r="AT94" s="252">
        <f t="shared" si="47"/>
        <v>0</v>
      </c>
      <c r="AU94" s="252">
        <f t="shared" si="48"/>
        <v>0</v>
      </c>
      <c r="AV94" s="252">
        <f t="shared" si="49"/>
        <v>0</v>
      </c>
      <c r="AW94" s="252">
        <f t="shared" si="50"/>
        <v>0</v>
      </c>
      <c r="AX94" s="252"/>
      <c r="AY94" s="252">
        <f t="shared" si="65"/>
        <v>0</v>
      </c>
      <c r="AZ94" s="252">
        <f t="shared" si="66"/>
        <v>0</v>
      </c>
      <c r="BA94" s="252"/>
      <c r="BB94" s="252">
        <f t="shared" si="67"/>
        <v>0</v>
      </c>
      <c r="BC94" s="252"/>
      <c r="BD94" s="252">
        <f t="shared" si="68"/>
        <v>0</v>
      </c>
      <c r="BE94" s="252"/>
      <c r="BF94" s="252"/>
      <c r="BG94" s="252">
        <f t="shared" si="69"/>
        <v>0</v>
      </c>
      <c r="BH94" s="252"/>
      <c r="BI94" s="252">
        <f t="shared" si="70"/>
        <v>0</v>
      </c>
      <c r="BJ94" s="252">
        <f t="shared" si="71"/>
        <v>0</v>
      </c>
      <c r="BK94" s="252">
        <f t="shared" si="51"/>
        <v>0</v>
      </c>
      <c r="BM94" s="252">
        <f t="shared" si="52"/>
        <v>0</v>
      </c>
      <c r="BO94" s="252">
        <f t="shared" si="53"/>
        <v>0</v>
      </c>
    </row>
    <row r="95" spans="2:67" ht="20.100000000000001" customHeight="1">
      <c r="B95" s="11">
        <v>87</v>
      </c>
      <c r="C95" s="52" t="str">
        <f>CONCATENATE('2'!C90,'2'!Q90,'2'!D90,'2'!Q90,'2'!E90)</f>
        <v xml:space="preserve">  </v>
      </c>
      <c r="D95" s="51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12">
        <f t="shared" si="42"/>
        <v>0</v>
      </c>
      <c r="Z95" s="12">
        <f t="shared" si="43"/>
        <v>0</v>
      </c>
      <c r="AA95" s="12">
        <f t="shared" si="44"/>
        <v>0</v>
      </c>
      <c r="AB95" s="13">
        <f>ROUNDUP(((40/AA5)*Y95),0)</f>
        <v>0</v>
      </c>
      <c r="AC95" s="14"/>
      <c r="AD95" s="262"/>
      <c r="AE95" s="263"/>
      <c r="AF95" s="252">
        <f t="shared" si="54"/>
        <v>0</v>
      </c>
      <c r="AG95" s="252">
        <f t="shared" si="55"/>
        <v>0</v>
      </c>
      <c r="AH95" s="252">
        <f t="shared" si="56"/>
        <v>0</v>
      </c>
      <c r="AI95" s="252">
        <f t="shared" si="57"/>
        <v>0</v>
      </c>
      <c r="AJ95" s="252">
        <f t="shared" si="58"/>
        <v>0</v>
      </c>
      <c r="AK95" s="252">
        <f t="shared" si="59"/>
        <v>0</v>
      </c>
      <c r="AL95" s="252">
        <f t="shared" si="60"/>
        <v>0</v>
      </c>
      <c r="AM95" s="252">
        <f t="shared" si="61"/>
        <v>0</v>
      </c>
      <c r="AN95" s="252">
        <f t="shared" si="62"/>
        <v>0</v>
      </c>
      <c r="AO95" s="252">
        <f t="shared" si="63"/>
        <v>0</v>
      </c>
      <c r="AP95" s="252">
        <f t="shared" si="64"/>
        <v>0</v>
      </c>
      <c r="AQ95" s="252">
        <f t="shared" si="64"/>
        <v>0</v>
      </c>
      <c r="AR95" s="252">
        <f t="shared" si="45"/>
        <v>0</v>
      </c>
      <c r="AS95" s="252">
        <f t="shared" si="46"/>
        <v>0</v>
      </c>
      <c r="AT95" s="252">
        <f t="shared" si="47"/>
        <v>0</v>
      </c>
      <c r="AU95" s="252">
        <f t="shared" si="48"/>
        <v>0</v>
      </c>
      <c r="AV95" s="252">
        <f t="shared" si="49"/>
        <v>0</v>
      </c>
      <c r="AW95" s="252">
        <f t="shared" si="50"/>
        <v>0</v>
      </c>
      <c r="AX95" s="252"/>
      <c r="AY95" s="252">
        <f t="shared" si="65"/>
        <v>0</v>
      </c>
      <c r="AZ95" s="252">
        <f t="shared" si="66"/>
        <v>0</v>
      </c>
      <c r="BA95" s="252"/>
      <c r="BB95" s="252">
        <f t="shared" si="67"/>
        <v>0</v>
      </c>
      <c r="BC95" s="252"/>
      <c r="BD95" s="252">
        <f t="shared" si="68"/>
        <v>0</v>
      </c>
      <c r="BE95" s="252"/>
      <c r="BF95" s="252"/>
      <c r="BG95" s="252">
        <f t="shared" si="69"/>
        <v>0</v>
      </c>
      <c r="BH95" s="252"/>
      <c r="BI95" s="252">
        <f t="shared" si="70"/>
        <v>0</v>
      </c>
      <c r="BJ95" s="252">
        <f t="shared" si="71"/>
        <v>0</v>
      </c>
      <c r="BK95" s="252">
        <f t="shared" si="51"/>
        <v>0</v>
      </c>
      <c r="BM95" s="252">
        <f t="shared" si="52"/>
        <v>0</v>
      </c>
      <c r="BO95" s="252">
        <f t="shared" si="53"/>
        <v>0</v>
      </c>
    </row>
    <row r="96" spans="2:67" ht="20.100000000000001" customHeight="1">
      <c r="B96" s="11">
        <v>88</v>
      </c>
      <c r="C96" s="52" t="str">
        <f>CONCATENATE('2'!C91,'2'!Q91,'2'!D91,'2'!Q91,'2'!E91)</f>
        <v xml:space="preserve">  </v>
      </c>
      <c r="D96" s="51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12">
        <f t="shared" si="42"/>
        <v>0</v>
      </c>
      <c r="Z96" s="12">
        <f t="shared" si="43"/>
        <v>0</v>
      </c>
      <c r="AA96" s="12">
        <f t="shared" si="44"/>
        <v>0</v>
      </c>
      <c r="AB96" s="13">
        <f>ROUNDUP(((40/AA5)*Y96),0)</f>
        <v>0</v>
      </c>
      <c r="AC96" s="14"/>
      <c r="AD96" s="262"/>
      <c r="AE96" s="263"/>
      <c r="AF96" s="252">
        <f t="shared" si="54"/>
        <v>0</v>
      </c>
      <c r="AG96" s="252">
        <f t="shared" si="55"/>
        <v>0</v>
      </c>
      <c r="AH96" s="252">
        <f t="shared" si="56"/>
        <v>0</v>
      </c>
      <c r="AI96" s="252">
        <f t="shared" si="57"/>
        <v>0</v>
      </c>
      <c r="AJ96" s="252">
        <f t="shared" si="58"/>
        <v>0</v>
      </c>
      <c r="AK96" s="252">
        <f t="shared" si="59"/>
        <v>0</v>
      </c>
      <c r="AL96" s="252">
        <f t="shared" si="60"/>
        <v>0</v>
      </c>
      <c r="AM96" s="252">
        <f t="shared" si="61"/>
        <v>0</v>
      </c>
      <c r="AN96" s="252">
        <f t="shared" si="62"/>
        <v>0</v>
      </c>
      <c r="AO96" s="252">
        <f t="shared" si="63"/>
        <v>0</v>
      </c>
      <c r="AP96" s="252">
        <f t="shared" si="64"/>
        <v>0</v>
      </c>
      <c r="AQ96" s="252">
        <f t="shared" si="64"/>
        <v>0</v>
      </c>
      <c r="AR96" s="252">
        <f t="shared" si="45"/>
        <v>0</v>
      </c>
      <c r="AS96" s="252">
        <f t="shared" si="46"/>
        <v>0</v>
      </c>
      <c r="AT96" s="252">
        <f t="shared" si="47"/>
        <v>0</v>
      </c>
      <c r="AU96" s="252">
        <f t="shared" si="48"/>
        <v>0</v>
      </c>
      <c r="AV96" s="252">
        <f t="shared" si="49"/>
        <v>0</v>
      </c>
      <c r="AW96" s="252">
        <f t="shared" si="50"/>
        <v>0</v>
      </c>
      <c r="AX96" s="252"/>
      <c r="AY96" s="252">
        <f t="shared" si="65"/>
        <v>0</v>
      </c>
      <c r="AZ96" s="252">
        <f t="shared" si="66"/>
        <v>0</v>
      </c>
      <c r="BA96" s="252"/>
      <c r="BB96" s="252">
        <f t="shared" si="67"/>
        <v>0</v>
      </c>
      <c r="BC96" s="252"/>
      <c r="BD96" s="252">
        <f t="shared" si="68"/>
        <v>0</v>
      </c>
      <c r="BE96" s="252"/>
      <c r="BF96" s="252"/>
      <c r="BG96" s="252">
        <f t="shared" si="69"/>
        <v>0</v>
      </c>
      <c r="BH96" s="252"/>
      <c r="BI96" s="252">
        <f t="shared" si="70"/>
        <v>0</v>
      </c>
      <c r="BJ96" s="252">
        <f t="shared" si="71"/>
        <v>0</v>
      </c>
      <c r="BK96" s="252">
        <f t="shared" si="51"/>
        <v>0</v>
      </c>
      <c r="BM96" s="252">
        <f t="shared" si="52"/>
        <v>0</v>
      </c>
      <c r="BO96" s="252">
        <f t="shared" si="53"/>
        <v>0</v>
      </c>
    </row>
    <row r="97" spans="2:67" ht="20.100000000000001" customHeight="1">
      <c r="B97" s="11">
        <v>89</v>
      </c>
      <c r="C97" s="52" t="str">
        <f>CONCATENATE('2'!C92,'2'!Q92,'2'!D92,'2'!Q92,'2'!E92)</f>
        <v xml:space="preserve">  </v>
      </c>
      <c r="D97" s="51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12">
        <f t="shared" si="42"/>
        <v>0</v>
      </c>
      <c r="Z97" s="12">
        <f t="shared" si="43"/>
        <v>0</v>
      </c>
      <c r="AA97" s="12">
        <f t="shared" si="44"/>
        <v>0</v>
      </c>
      <c r="AB97" s="13">
        <f>ROUNDUP(((40/AA5)*Y97),0)</f>
        <v>0</v>
      </c>
      <c r="AC97" s="14"/>
      <c r="AD97" s="262"/>
      <c r="AE97" s="263"/>
      <c r="AF97" s="252">
        <f t="shared" si="54"/>
        <v>0</v>
      </c>
      <c r="AG97" s="252">
        <f t="shared" si="55"/>
        <v>0</v>
      </c>
      <c r="AH97" s="252">
        <f t="shared" si="56"/>
        <v>0</v>
      </c>
      <c r="AI97" s="252">
        <f t="shared" si="57"/>
        <v>0</v>
      </c>
      <c r="AJ97" s="252">
        <f t="shared" si="58"/>
        <v>0</v>
      </c>
      <c r="AK97" s="252">
        <f t="shared" si="59"/>
        <v>0</v>
      </c>
      <c r="AL97" s="252">
        <f t="shared" si="60"/>
        <v>0</v>
      </c>
      <c r="AM97" s="252">
        <f t="shared" si="61"/>
        <v>0</v>
      </c>
      <c r="AN97" s="252">
        <f t="shared" si="62"/>
        <v>0</v>
      </c>
      <c r="AO97" s="252">
        <f t="shared" si="63"/>
        <v>0</v>
      </c>
      <c r="AP97" s="252">
        <f t="shared" si="64"/>
        <v>0</v>
      </c>
      <c r="AQ97" s="252">
        <f t="shared" si="64"/>
        <v>0</v>
      </c>
      <c r="AR97" s="252">
        <f t="shared" si="45"/>
        <v>0</v>
      </c>
      <c r="AS97" s="252">
        <f t="shared" si="46"/>
        <v>0</v>
      </c>
      <c r="AT97" s="252">
        <f t="shared" si="47"/>
        <v>0</v>
      </c>
      <c r="AU97" s="252">
        <f t="shared" si="48"/>
        <v>0</v>
      </c>
      <c r="AV97" s="252">
        <f t="shared" si="49"/>
        <v>0</v>
      </c>
      <c r="AW97" s="252">
        <f t="shared" si="50"/>
        <v>0</v>
      </c>
      <c r="AX97" s="252"/>
      <c r="AY97" s="252">
        <f t="shared" si="65"/>
        <v>0</v>
      </c>
      <c r="AZ97" s="252">
        <f t="shared" si="66"/>
        <v>0</v>
      </c>
      <c r="BA97" s="252"/>
      <c r="BB97" s="252">
        <f t="shared" si="67"/>
        <v>0</v>
      </c>
      <c r="BC97" s="252"/>
      <c r="BD97" s="252">
        <f t="shared" si="68"/>
        <v>0</v>
      </c>
      <c r="BE97" s="252"/>
      <c r="BF97" s="252"/>
      <c r="BG97" s="252">
        <f t="shared" si="69"/>
        <v>0</v>
      </c>
      <c r="BH97" s="252"/>
      <c r="BI97" s="252">
        <f t="shared" si="70"/>
        <v>0</v>
      </c>
      <c r="BJ97" s="252">
        <f t="shared" si="71"/>
        <v>0</v>
      </c>
      <c r="BK97" s="252">
        <f t="shared" si="51"/>
        <v>0</v>
      </c>
      <c r="BM97" s="252">
        <f t="shared" si="52"/>
        <v>0</v>
      </c>
      <c r="BO97" s="252">
        <f t="shared" si="53"/>
        <v>0</v>
      </c>
    </row>
    <row r="98" spans="2:67" ht="20.100000000000001" customHeight="1">
      <c r="B98" s="11">
        <v>90</v>
      </c>
      <c r="C98" s="52" t="str">
        <f>CONCATENATE('2'!C93,'2'!Q93,'2'!D93,'2'!Q93,'2'!E93)</f>
        <v xml:space="preserve">  </v>
      </c>
      <c r="D98" s="51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12">
        <f t="shared" si="42"/>
        <v>0</v>
      </c>
      <c r="Z98" s="12">
        <f t="shared" si="43"/>
        <v>0</v>
      </c>
      <c r="AA98" s="12">
        <f t="shared" si="44"/>
        <v>0</v>
      </c>
      <c r="AB98" s="13">
        <f>ROUNDUP(((40/AA5)*Y98),0)</f>
        <v>0</v>
      </c>
      <c r="AC98" s="14"/>
      <c r="AD98" s="262"/>
      <c r="AE98" s="263"/>
      <c r="AF98" s="252">
        <f t="shared" si="54"/>
        <v>0</v>
      </c>
      <c r="AG98" s="252">
        <f t="shared" si="55"/>
        <v>0</v>
      </c>
      <c r="AH98" s="252">
        <f t="shared" si="56"/>
        <v>0</v>
      </c>
      <c r="AI98" s="252">
        <f t="shared" si="57"/>
        <v>0</v>
      </c>
      <c r="AJ98" s="252">
        <f t="shared" si="58"/>
        <v>0</v>
      </c>
      <c r="AK98" s="252">
        <f t="shared" si="59"/>
        <v>0</v>
      </c>
      <c r="AL98" s="252">
        <f t="shared" si="60"/>
        <v>0</v>
      </c>
      <c r="AM98" s="252">
        <f t="shared" si="61"/>
        <v>0</v>
      </c>
      <c r="AN98" s="252">
        <f t="shared" si="62"/>
        <v>0</v>
      </c>
      <c r="AO98" s="252">
        <f t="shared" si="63"/>
        <v>0</v>
      </c>
      <c r="AP98" s="252">
        <f t="shared" si="64"/>
        <v>0</v>
      </c>
      <c r="AQ98" s="252">
        <f t="shared" si="64"/>
        <v>0</v>
      </c>
      <c r="AR98" s="252">
        <f t="shared" si="45"/>
        <v>0</v>
      </c>
      <c r="AS98" s="252">
        <f t="shared" si="46"/>
        <v>0</v>
      </c>
      <c r="AT98" s="252">
        <f t="shared" si="47"/>
        <v>0</v>
      </c>
      <c r="AU98" s="252">
        <f t="shared" si="48"/>
        <v>0</v>
      </c>
      <c r="AV98" s="252">
        <f t="shared" si="49"/>
        <v>0</v>
      </c>
      <c r="AW98" s="252">
        <f t="shared" si="50"/>
        <v>0</v>
      </c>
      <c r="AX98" s="252"/>
      <c r="AY98" s="252">
        <f t="shared" si="65"/>
        <v>0</v>
      </c>
      <c r="AZ98" s="252">
        <f t="shared" si="66"/>
        <v>0</v>
      </c>
      <c r="BA98" s="252"/>
      <c r="BB98" s="252">
        <f t="shared" si="67"/>
        <v>0</v>
      </c>
      <c r="BC98" s="252"/>
      <c r="BD98" s="252">
        <f t="shared" si="68"/>
        <v>0</v>
      </c>
      <c r="BE98" s="252"/>
      <c r="BF98" s="252"/>
      <c r="BG98" s="252">
        <f t="shared" si="69"/>
        <v>0</v>
      </c>
      <c r="BH98" s="252"/>
      <c r="BI98" s="252">
        <f t="shared" si="70"/>
        <v>0</v>
      </c>
      <c r="BJ98" s="252">
        <f t="shared" si="71"/>
        <v>0</v>
      </c>
      <c r="BK98" s="252">
        <f t="shared" si="51"/>
        <v>0</v>
      </c>
      <c r="BM98" s="252">
        <f t="shared" si="52"/>
        <v>0</v>
      </c>
      <c r="BO98" s="252">
        <f t="shared" si="53"/>
        <v>0</v>
      </c>
    </row>
    <row r="99" spans="2:67" ht="20.100000000000001" customHeight="1">
      <c r="B99" s="11">
        <v>91</v>
      </c>
      <c r="C99" s="52" t="str">
        <f>CONCATENATE('2'!C94,'2'!Q94,'2'!D94,'2'!Q94,'2'!E94)</f>
        <v xml:space="preserve">  </v>
      </c>
      <c r="D99" s="51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12">
        <f t="shared" si="42"/>
        <v>0</v>
      </c>
      <c r="Z99" s="12">
        <f t="shared" si="43"/>
        <v>0</v>
      </c>
      <c r="AA99" s="12">
        <f t="shared" si="44"/>
        <v>0</v>
      </c>
      <c r="AB99" s="13">
        <f>ROUNDUP(((40/AA5)*Y99),0)</f>
        <v>0</v>
      </c>
      <c r="AC99" s="14"/>
      <c r="AD99" s="262"/>
      <c r="AE99" s="263"/>
      <c r="AF99" s="252">
        <f t="shared" si="54"/>
        <v>0</v>
      </c>
      <c r="AG99" s="252">
        <f t="shared" si="55"/>
        <v>0</v>
      </c>
      <c r="AH99" s="252">
        <f t="shared" si="56"/>
        <v>0</v>
      </c>
      <c r="AI99" s="252">
        <f t="shared" si="57"/>
        <v>0</v>
      </c>
      <c r="AJ99" s="252">
        <f t="shared" si="58"/>
        <v>0</v>
      </c>
      <c r="AK99" s="252">
        <f t="shared" si="59"/>
        <v>0</v>
      </c>
      <c r="AL99" s="252">
        <f t="shared" si="60"/>
        <v>0</v>
      </c>
      <c r="AM99" s="252">
        <f t="shared" si="61"/>
        <v>0</v>
      </c>
      <c r="AN99" s="252">
        <f t="shared" si="62"/>
        <v>0</v>
      </c>
      <c r="AO99" s="252">
        <f t="shared" si="63"/>
        <v>0</v>
      </c>
      <c r="AP99" s="252">
        <f t="shared" si="64"/>
        <v>0</v>
      </c>
      <c r="AQ99" s="252">
        <f t="shared" si="64"/>
        <v>0</v>
      </c>
      <c r="AR99" s="252">
        <f t="shared" ref="AR99:AR107" si="72">BQ99*2</f>
        <v>0</v>
      </c>
      <c r="AS99" s="252">
        <f t="shared" ref="AS99:AS107" si="73">BQ99*1</f>
        <v>0</v>
      </c>
      <c r="AT99" s="252">
        <f t="shared" ref="AT99:AT107" si="74">BS99*2</f>
        <v>0</v>
      </c>
      <c r="AU99" s="252">
        <f t="shared" ref="AU99:AU107" si="75">BS99*1</f>
        <v>0</v>
      </c>
      <c r="AV99" s="252">
        <f t="shared" ref="AV99:AV107" si="76">BU99*2</f>
        <v>0</v>
      </c>
      <c r="AW99" s="252">
        <f t="shared" ref="AW99:AW107" si="77">BU99*1</f>
        <v>0</v>
      </c>
      <c r="AX99" s="252"/>
      <c r="AY99" s="252">
        <f t="shared" si="65"/>
        <v>0</v>
      </c>
      <c r="AZ99" s="252">
        <f t="shared" si="66"/>
        <v>0</v>
      </c>
      <c r="BA99" s="252"/>
      <c r="BB99" s="252">
        <f t="shared" si="67"/>
        <v>0</v>
      </c>
      <c r="BC99" s="252"/>
      <c r="BD99" s="252">
        <f t="shared" si="68"/>
        <v>0</v>
      </c>
      <c r="BE99" s="252"/>
      <c r="BF99" s="252"/>
      <c r="BG99" s="252">
        <f t="shared" si="69"/>
        <v>0</v>
      </c>
      <c r="BH99" s="252"/>
      <c r="BI99" s="252">
        <f t="shared" si="70"/>
        <v>0</v>
      </c>
      <c r="BJ99" s="252">
        <f t="shared" si="71"/>
        <v>0</v>
      </c>
      <c r="BK99" s="252">
        <f t="shared" si="51"/>
        <v>0</v>
      </c>
      <c r="BM99" s="252">
        <f t="shared" si="52"/>
        <v>0</v>
      </c>
      <c r="BO99" s="252">
        <f t="shared" si="53"/>
        <v>0</v>
      </c>
    </row>
    <row r="100" spans="2:67" ht="20.100000000000001" customHeight="1">
      <c r="B100" s="11">
        <v>92</v>
      </c>
      <c r="C100" s="52" t="str">
        <f>CONCATENATE('2'!C95,'2'!Q95,'2'!D95,'2'!Q95,'2'!E95)</f>
        <v xml:space="preserve">  </v>
      </c>
      <c r="D100" s="51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12">
        <f t="shared" si="42"/>
        <v>0</v>
      </c>
      <c r="Z100" s="12">
        <f t="shared" si="43"/>
        <v>0</v>
      </c>
      <c r="AA100" s="12">
        <f t="shared" si="44"/>
        <v>0</v>
      </c>
      <c r="AB100" s="13">
        <f>ROUNDUP(((40/AA5)*Y100),0)</f>
        <v>0</v>
      </c>
      <c r="AC100" s="14"/>
      <c r="AD100" s="262"/>
      <c r="AE100" s="263"/>
      <c r="AF100" s="252">
        <f t="shared" si="54"/>
        <v>0</v>
      </c>
      <c r="AG100" s="252">
        <f t="shared" si="55"/>
        <v>0</v>
      </c>
      <c r="AH100" s="252">
        <f t="shared" si="56"/>
        <v>0</v>
      </c>
      <c r="AI100" s="252">
        <f t="shared" si="57"/>
        <v>0</v>
      </c>
      <c r="AJ100" s="252">
        <f t="shared" si="58"/>
        <v>0</v>
      </c>
      <c r="AK100" s="252">
        <f t="shared" si="59"/>
        <v>0</v>
      </c>
      <c r="AL100" s="252">
        <f t="shared" si="60"/>
        <v>0</v>
      </c>
      <c r="AM100" s="252">
        <f t="shared" si="61"/>
        <v>0</v>
      </c>
      <c r="AN100" s="252">
        <f t="shared" si="62"/>
        <v>0</v>
      </c>
      <c r="AO100" s="252">
        <f t="shared" si="63"/>
        <v>0</v>
      </c>
      <c r="AP100" s="252">
        <f t="shared" si="64"/>
        <v>0</v>
      </c>
      <c r="AQ100" s="252">
        <f t="shared" si="64"/>
        <v>0</v>
      </c>
      <c r="AR100" s="252">
        <f t="shared" si="72"/>
        <v>0</v>
      </c>
      <c r="AS100" s="252">
        <f t="shared" si="73"/>
        <v>0</v>
      </c>
      <c r="AT100" s="252">
        <f t="shared" si="74"/>
        <v>0</v>
      </c>
      <c r="AU100" s="252">
        <f t="shared" si="75"/>
        <v>0</v>
      </c>
      <c r="AV100" s="252">
        <f t="shared" si="76"/>
        <v>0</v>
      </c>
      <c r="AW100" s="252">
        <f t="shared" si="77"/>
        <v>0</v>
      </c>
      <c r="AX100" s="252"/>
      <c r="AY100" s="252">
        <f t="shared" si="65"/>
        <v>0</v>
      </c>
      <c r="AZ100" s="252">
        <f t="shared" si="66"/>
        <v>0</v>
      </c>
      <c r="BA100" s="252"/>
      <c r="BB100" s="252">
        <f t="shared" si="67"/>
        <v>0</v>
      </c>
      <c r="BC100" s="252"/>
      <c r="BD100" s="252">
        <f t="shared" si="68"/>
        <v>0</v>
      </c>
      <c r="BE100" s="252"/>
      <c r="BF100" s="252"/>
      <c r="BG100" s="252">
        <f t="shared" si="69"/>
        <v>0</v>
      </c>
      <c r="BH100" s="252"/>
      <c r="BI100" s="252">
        <f t="shared" si="70"/>
        <v>0</v>
      </c>
      <c r="BJ100" s="252">
        <f t="shared" si="71"/>
        <v>0</v>
      </c>
      <c r="BK100" s="252">
        <f t="shared" si="51"/>
        <v>0</v>
      </c>
      <c r="BM100" s="252">
        <f t="shared" si="52"/>
        <v>0</v>
      </c>
      <c r="BO100" s="252">
        <f t="shared" si="53"/>
        <v>0</v>
      </c>
    </row>
    <row r="101" spans="2:67" ht="20.100000000000001" customHeight="1">
      <c r="B101" s="11">
        <v>93</v>
      </c>
      <c r="C101" s="52" t="str">
        <f>CONCATENATE('2'!C96,'2'!Q96,'2'!D96,'2'!Q96,'2'!E96)</f>
        <v xml:space="preserve">  </v>
      </c>
      <c r="D101" s="51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12">
        <f t="shared" si="42"/>
        <v>0</v>
      </c>
      <c r="Z101" s="12">
        <f t="shared" si="43"/>
        <v>0</v>
      </c>
      <c r="AA101" s="12">
        <f t="shared" si="44"/>
        <v>0</v>
      </c>
      <c r="AB101" s="13">
        <f>ROUNDUP(((40/AA5)*Y101),0)</f>
        <v>0</v>
      </c>
      <c r="AC101" s="14"/>
      <c r="AD101" s="262"/>
      <c r="AE101" s="263"/>
      <c r="AF101" s="252">
        <f t="shared" si="54"/>
        <v>0</v>
      </c>
      <c r="AG101" s="252">
        <f t="shared" si="55"/>
        <v>0</v>
      </c>
      <c r="AH101" s="252">
        <f t="shared" si="56"/>
        <v>0</v>
      </c>
      <c r="AI101" s="252">
        <f t="shared" si="57"/>
        <v>0</v>
      </c>
      <c r="AJ101" s="252">
        <f t="shared" si="58"/>
        <v>0</v>
      </c>
      <c r="AK101" s="252">
        <f t="shared" si="59"/>
        <v>0</v>
      </c>
      <c r="AL101" s="252">
        <f t="shared" si="60"/>
        <v>0</v>
      </c>
      <c r="AM101" s="252">
        <f t="shared" si="61"/>
        <v>0</v>
      </c>
      <c r="AN101" s="252">
        <f t="shared" si="62"/>
        <v>0</v>
      </c>
      <c r="AO101" s="252">
        <f t="shared" si="63"/>
        <v>0</v>
      </c>
      <c r="AP101" s="252">
        <f t="shared" si="64"/>
        <v>0</v>
      </c>
      <c r="AQ101" s="252">
        <f t="shared" si="64"/>
        <v>0</v>
      </c>
      <c r="AR101" s="252">
        <f t="shared" si="72"/>
        <v>0</v>
      </c>
      <c r="AS101" s="252">
        <f t="shared" si="73"/>
        <v>0</v>
      </c>
      <c r="AT101" s="252">
        <f t="shared" si="74"/>
        <v>0</v>
      </c>
      <c r="AU101" s="252">
        <f t="shared" si="75"/>
        <v>0</v>
      </c>
      <c r="AV101" s="252">
        <f t="shared" si="76"/>
        <v>0</v>
      </c>
      <c r="AW101" s="252">
        <f t="shared" si="77"/>
        <v>0</v>
      </c>
      <c r="AX101" s="252"/>
      <c r="AY101" s="252">
        <f t="shared" si="65"/>
        <v>0</v>
      </c>
      <c r="AZ101" s="252">
        <f t="shared" si="66"/>
        <v>0</v>
      </c>
      <c r="BA101" s="252"/>
      <c r="BB101" s="252">
        <f t="shared" si="67"/>
        <v>0</v>
      </c>
      <c r="BC101" s="252"/>
      <c r="BD101" s="252">
        <f t="shared" si="68"/>
        <v>0</v>
      </c>
      <c r="BE101" s="252"/>
      <c r="BF101" s="252"/>
      <c r="BG101" s="252">
        <f t="shared" si="69"/>
        <v>0</v>
      </c>
      <c r="BH101" s="252"/>
      <c r="BI101" s="252">
        <f t="shared" si="70"/>
        <v>0</v>
      </c>
      <c r="BJ101" s="252">
        <f t="shared" si="71"/>
        <v>0</v>
      </c>
      <c r="BK101" s="252">
        <f t="shared" si="51"/>
        <v>0</v>
      </c>
      <c r="BM101" s="252">
        <f t="shared" si="52"/>
        <v>0</v>
      </c>
      <c r="BO101" s="252">
        <f t="shared" si="53"/>
        <v>0</v>
      </c>
    </row>
    <row r="102" spans="2:67" ht="20.100000000000001" customHeight="1">
      <c r="B102" s="11">
        <v>94</v>
      </c>
      <c r="C102" s="52" t="str">
        <f>CONCATENATE('2'!C97,'2'!Q97,'2'!D97,'2'!Q97,'2'!E97)</f>
        <v xml:space="preserve">  </v>
      </c>
      <c r="D102" s="51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12">
        <f t="shared" si="42"/>
        <v>0</v>
      </c>
      <c r="Z102" s="12">
        <f t="shared" si="43"/>
        <v>0</v>
      </c>
      <c r="AA102" s="12">
        <f t="shared" si="44"/>
        <v>0</v>
      </c>
      <c r="AB102" s="13">
        <f>ROUNDUP(((40/AA5)*Y102),0)</f>
        <v>0</v>
      </c>
      <c r="AC102" s="14"/>
      <c r="AD102" s="262"/>
      <c r="AE102" s="263"/>
      <c r="AF102" s="252">
        <f t="shared" si="54"/>
        <v>0</v>
      </c>
      <c r="AG102" s="252">
        <f t="shared" si="55"/>
        <v>0</v>
      </c>
      <c r="AH102" s="252">
        <f t="shared" si="56"/>
        <v>0</v>
      </c>
      <c r="AI102" s="252">
        <f t="shared" si="57"/>
        <v>0</v>
      </c>
      <c r="AJ102" s="252">
        <f t="shared" si="58"/>
        <v>0</v>
      </c>
      <c r="AK102" s="252">
        <f t="shared" si="59"/>
        <v>0</v>
      </c>
      <c r="AL102" s="252">
        <f t="shared" si="60"/>
        <v>0</v>
      </c>
      <c r="AM102" s="252">
        <f t="shared" si="61"/>
        <v>0</v>
      </c>
      <c r="AN102" s="252">
        <f t="shared" si="62"/>
        <v>0</v>
      </c>
      <c r="AO102" s="252">
        <f t="shared" si="63"/>
        <v>0</v>
      </c>
      <c r="AP102" s="252">
        <f t="shared" si="64"/>
        <v>0</v>
      </c>
      <c r="AQ102" s="252">
        <f t="shared" si="64"/>
        <v>0</v>
      </c>
      <c r="AR102" s="252">
        <f t="shared" si="72"/>
        <v>0</v>
      </c>
      <c r="AS102" s="252">
        <f t="shared" si="73"/>
        <v>0</v>
      </c>
      <c r="AT102" s="252">
        <f t="shared" si="74"/>
        <v>0</v>
      </c>
      <c r="AU102" s="252">
        <f t="shared" si="75"/>
        <v>0</v>
      </c>
      <c r="AV102" s="252">
        <f t="shared" si="76"/>
        <v>0</v>
      </c>
      <c r="AW102" s="252">
        <f t="shared" si="77"/>
        <v>0</v>
      </c>
      <c r="AX102" s="252"/>
      <c r="AY102" s="252">
        <f t="shared" si="65"/>
        <v>0</v>
      </c>
      <c r="AZ102" s="252">
        <f t="shared" si="66"/>
        <v>0</v>
      </c>
      <c r="BA102" s="252"/>
      <c r="BB102" s="252">
        <f t="shared" si="67"/>
        <v>0</v>
      </c>
      <c r="BC102" s="252"/>
      <c r="BD102" s="252">
        <f t="shared" si="68"/>
        <v>0</v>
      </c>
      <c r="BE102" s="252"/>
      <c r="BF102" s="252"/>
      <c r="BG102" s="252">
        <f t="shared" si="69"/>
        <v>0</v>
      </c>
      <c r="BH102" s="252"/>
      <c r="BI102" s="252">
        <f t="shared" si="70"/>
        <v>0</v>
      </c>
      <c r="BJ102" s="252">
        <f t="shared" si="71"/>
        <v>0</v>
      </c>
      <c r="BK102" s="252">
        <f t="shared" si="51"/>
        <v>0</v>
      </c>
      <c r="BM102" s="252">
        <f t="shared" si="52"/>
        <v>0</v>
      </c>
      <c r="BO102" s="252">
        <f t="shared" si="53"/>
        <v>0</v>
      </c>
    </row>
    <row r="103" spans="2:67" ht="20.100000000000001" customHeight="1">
      <c r="B103" s="11">
        <v>95</v>
      </c>
      <c r="C103" s="52" t="str">
        <f>CONCATENATE('2'!C98,'2'!Q98,'2'!D98,'2'!Q98,'2'!E98)</f>
        <v xml:space="preserve">  </v>
      </c>
      <c r="D103" s="51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12">
        <f t="shared" si="42"/>
        <v>0</v>
      </c>
      <c r="Z103" s="12">
        <f t="shared" si="43"/>
        <v>0</v>
      </c>
      <c r="AA103" s="12">
        <f t="shared" si="44"/>
        <v>0</v>
      </c>
      <c r="AB103" s="13">
        <f>ROUNDUP(((40/AA5)*Y103),0)</f>
        <v>0</v>
      </c>
      <c r="AC103" s="14"/>
      <c r="AD103" s="262"/>
      <c r="AE103" s="263"/>
      <c r="AF103" s="252">
        <f t="shared" si="54"/>
        <v>0</v>
      </c>
      <c r="AG103" s="252">
        <f t="shared" si="55"/>
        <v>0</v>
      </c>
      <c r="AH103" s="252">
        <f t="shared" si="56"/>
        <v>0</v>
      </c>
      <c r="AI103" s="252">
        <f t="shared" si="57"/>
        <v>0</v>
      </c>
      <c r="AJ103" s="252">
        <f t="shared" si="58"/>
        <v>0</v>
      </c>
      <c r="AK103" s="252">
        <f t="shared" si="59"/>
        <v>0</v>
      </c>
      <c r="AL103" s="252">
        <f t="shared" si="60"/>
        <v>0</v>
      </c>
      <c r="AM103" s="252">
        <f t="shared" si="61"/>
        <v>0</v>
      </c>
      <c r="AN103" s="252">
        <f t="shared" si="62"/>
        <v>0</v>
      </c>
      <c r="AO103" s="252">
        <f t="shared" si="63"/>
        <v>0</v>
      </c>
      <c r="AP103" s="252">
        <f t="shared" si="64"/>
        <v>0</v>
      </c>
      <c r="AQ103" s="252">
        <f t="shared" si="64"/>
        <v>0</v>
      </c>
      <c r="AR103" s="252">
        <f t="shared" si="72"/>
        <v>0</v>
      </c>
      <c r="AS103" s="252">
        <f t="shared" si="73"/>
        <v>0</v>
      </c>
      <c r="AT103" s="252">
        <f t="shared" si="74"/>
        <v>0</v>
      </c>
      <c r="AU103" s="252">
        <f t="shared" si="75"/>
        <v>0</v>
      </c>
      <c r="AV103" s="252">
        <f t="shared" si="76"/>
        <v>0</v>
      </c>
      <c r="AW103" s="252">
        <f t="shared" si="77"/>
        <v>0</v>
      </c>
      <c r="AX103" s="252"/>
      <c r="AY103" s="252">
        <f t="shared" si="65"/>
        <v>0</v>
      </c>
      <c r="AZ103" s="252">
        <f t="shared" si="66"/>
        <v>0</v>
      </c>
      <c r="BA103" s="252"/>
      <c r="BB103" s="252">
        <f t="shared" si="67"/>
        <v>0</v>
      </c>
      <c r="BC103" s="252"/>
      <c r="BD103" s="252">
        <f t="shared" si="68"/>
        <v>0</v>
      </c>
      <c r="BE103" s="252"/>
      <c r="BF103" s="252"/>
      <c r="BG103" s="252">
        <f t="shared" si="69"/>
        <v>0</v>
      </c>
      <c r="BH103" s="252"/>
      <c r="BI103" s="252">
        <f t="shared" si="70"/>
        <v>0</v>
      </c>
      <c r="BJ103" s="252">
        <f t="shared" si="71"/>
        <v>0</v>
      </c>
      <c r="BK103" s="252">
        <f t="shared" si="51"/>
        <v>0</v>
      </c>
      <c r="BM103" s="252">
        <f t="shared" si="52"/>
        <v>0</v>
      </c>
      <c r="BO103" s="252">
        <f t="shared" si="53"/>
        <v>0</v>
      </c>
    </row>
    <row r="104" spans="2:67" ht="20.100000000000001" customHeight="1">
      <c r="B104" s="11">
        <v>96</v>
      </c>
      <c r="C104" s="52" t="str">
        <f>CONCATENATE('2'!C99,'2'!Q99,'2'!D99,'2'!Q99,'2'!E99)</f>
        <v xml:space="preserve">  </v>
      </c>
      <c r="D104" s="51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12">
        <f t="shared" si="42"/>
        <v>0</v>
      </c>
      <c r="Z104" s="12">
        <f t="shared" si="43"/>
        <v>0</v>
      </c>
      <c r="AA104" s="12">
        <f t="shared" si="44"/>
        <v>0</v>
      </c>
      <c r="AB104" s="13">
        <f>ROUNDUP(((40/AA5)*Y104),0)</f>
        <v>0</v>
      </c>
      <c r="AC104" s="14"/>
      <c r="AD104" s="262"/>
      <c r="AE104" s="263"/>
      <c r="AF104" s="252">
        <f t="shared" si="54"/>
        <v>0</v>
      </c>
      <c r="AG104" s="252">
        <f t="shared" si="55"/>
        <v>0</v>
      </c>
      <c r="AH104" s="252">
        <f t="shared" si="56"/>
        <v>0</v>
      </c>
      <c r="AI104" s="252">
        <f t="shared" si="57"/>
        <v>0</v>
      </c>
      <c r="AJ104" s="252">
        <f t="shared" si="58"/>
        <v>0</v>
      </c>
      <c r="AK104" s="252">
        <f t="shared" si="59"/>
        <v>0</v>
      </c>
      <c r="AL104" s="252">
        <f t="shared" si="60"/>
        <v>0</v>
      </c>
      <c r="AM104" s="252">
        <f t="shared" si="61"/>
        <v>0</v>
      </c>
      <c r="AN104" s="252">
        <f t="shared" si="62"/>
        <v>0</v>
      </c>
      <c r="AO104" s="252">
        <f t="shared" si="63"/>
        <v>0</v>
      </c>
      <c r="AP104" s="252">
        <f t="shared" si="64"/>
        <v>0</v>
      </c>
      <c r="AQ104" s="252">
        <f t="shared" si="64"/>
        <v>0</v>
      </c>
      <c r="AR104" s="252">
        <f t="shared" si="72"/>
        <v>0</v>
      </c>
      <c r="AS104" s="252">
        <f t="shared" si="73"/>
        <v>0</v>
      </c>
      <c r="AT104" s="252">
        <f t="shared" si="74"/>
        <v>0</v>
      </c>
      <c r="AU104" s="252">
        <f t="shared" si="75"/>
        <v>0</v>
      </c>
      <c r="AV104" s="252">
        <f t="shared" si="76"/>
        <v>0</v>
      </c>
      <c r="AW104" s="252">
        <f t="shared" si="77"/>
        <v>0</v>
      </c>
      <c r="AX104" s="252"/>
      <c r="AY104" s="252">
        <f t="shared" si="65"/>
        <v>0</v>
      </c>
      <c r="AZ104" s="252">
        <f t="shared" si="66"/>
        <v>0</v>
      </c>
      <c r="BA104" s="252"/>
      <c r="BB104" s="252">
        <f t="shared" si="67"/>
        <v>0</v>
      </c>
      <c r="BC104" s="252"/>
      <c r="BD104" s="252">
        <f t="shared" si="68"/>
        <v>0</v>
      </c>
      <c r="BE104" s="252"/>
      <c r="BF104" s="252"/>
      <c r="BG104" s="252">
        <f t="shared" si="69"/>
        <v>0</v>
      </c>
      <c r="BH104" s="252"/>
      <c r="BI104" s="252">
        <f t="shared" si="70"/>
        <v>0</v>
      </c>
      <c r="BJ104" s="252">
        <f t="shared" si="71"/>
        <v>0</v>
      </c>
      <c r="BK104" s="252">
        <f t="shared" si="51"/>
        <v>0</v>
      </c>
      <c r="BM104" s="252">
        <f t="shared" si="52"/>
        <v>0</v>
      </c>
      <c r="BO104" s="252">
        <f t="shared" si="53"/>
        <v>0</v>
      </c>
    </row>
    <row r="105" spans="2:67" ht="20.100000000000001" customHeight="1">
      <c r="B105" s="11">
        <v>97</v>
      </c>
      <c r="C105" s="52" t="str">
        <f>CONCATENATE('2'!C100,'2'!Q100,'2'!D100,'2'!Q100,'2'!E100)</f>
        <v xml:space="preserve">  </v>
      </c>
      <c r="D105" s="51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12">
        <f t="shared" si="42"/>
        <v>0</v>
      </c>
      <c r="Z105" s="12">
        <f t="shared" si="43"/>
        <v>0</v>
      </c>
      <c r="AA105" s="12">
        <f t="shared" si="44"/>
        <v>0</v>
      </c>
      <c r="AB105" s="13">
        <f>ROUNDUP(((40/AA5)*Y105),0)</f>
        <v>0</v>
      </c>
      <c r="AC105" s="14"/>
      <c r="AD105" s="262"/>
      <c r="AE105" s="263"/>
      <c r="AF105" s="252">
        <f t="shared" si="54"/>
        <v>0</v>
      </c>
      <c r="AG105" s="252">
        <f t="shared" si="55"/>
        <v>0</v>
      </c>
      <c r="AH105" s="252">
        <f t="shared" si="56"/>
        <v>0</v>
      </c>
      <c r="AI105" s="252">
        <f t="shared" si="57"/>
        <v>0</v>
      </c>
      <c r="AJ105" s="252">
        <f t="shared" si="58"/>
        <v>0</v>
      </c>
      <c r="AK105" s="252">
        <f t="shared" si="59"/>
        <v>0</v>
      </c>
      <c r="AL105" s="252">
        <f t="shared" si="60"/>
        <v>0</v>
      </c>
      <c r="AM105" s="252">
        <f t="shared" si="61"/>
        <v>0</v>
      </c>
      <c r="AN105" s="252">
        <f t="shared" si="62"/>
        <v>0</v>
      </c>
      <c r="AO105" s="252">
        <f t="shared" si="63"/>
        <v>0</v>
      </c>
      <c r="AP105" s="252">
        <f t="shared" si="64"/>
        <v>0</v>
      </c>
      <c r="AQ105" s="252">
        <f t="shared" si="64"/>
        <v>0</v>
      </c>
      <c r="AR105" s="252">
        <f t="shared" si="72"/>
        <v>0</v>
      </c>
      <c r="AS105" s="252">
        <f t="shared" si="73"/>
        <v>0</v>
      </c>
      <c r="AT105" s="252">
        <f t="shared" si="74"/>
        <v>0</v>
      </c>
      <c r="AU105" s="252">
        <f t="shared" si="75"/>
        <v>0</v>
      </c>
      <c r="AV105" s="252">
        <f t="shared" si="76"/>
        <v>0</v>
      </c>
      <c r="AW105" s="252">
        <f t="shared" si="77"/>
        <v>0</v>
      </c>
      <c r="AX105" s="252"/>
      <c r="AY105" s="252">
        <f t="shared" si="65"/>
        <v>0</v>
      </c>
      <c r="AZ105" s="252">
        <f t="shared" si="66"/>
        <v>0</v>
      </c>
      <c r="BA105" s="252"/>
      <c r="BB105" s="252">
        <f t="shared" si="67"/>
        <v>0</v>
      </c>
      <c r="BC105" s="252"/>
      <c r="BD105" s="252">
        <f t="shared" si="68"/>
        <v>0</v>
      </c>
      <c r="BE105" s="252"/>
      <c r="BF105" s="252"/>
      <c r="BG105" s="252">
        <f t="shared" si="69"/>
        <v>0</v>
      </c>
      <c r="BH105" s="252"/>
      <c r="BI105" s="252">
        <f t="shared" si="70"/>
        <v>0</v>
      </c>
      <c r="BJ105" s="252">
        <f t="shared" si="71"/>
        <v>0</v>
      </c>
      <c r="BK105" s="252">
        <f t="shared" si="51"/>
        <v>0</v>
      </c>
      <c r="BM105" s="252">
        <f t="shared" si="52"/>
        <v>0</v>
      </c>
      <c r="BO105" s="252">
        <f t="shared" si="53"/>
        <v>0</v>
      </c>
    </row>
    <row r="106" spans="2:67" ht="20.100000000000001" customHeight="1">
      <c r="B106" s="11">
        <v>98</v>
      </c>
      <c r="C106" s="52" t="str">
        <f>CONCATENATE('2'!C101,'2'!Q101,'2'!D101,'2'!Q101,'2'!E101)</f>
        <v xml:space="preserve">  </v>
      </c>
      <c r="D106" s="51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12">
        <f t="shared" si="42"/>
        <v>0</v>
      </c>
      <c r="Z106" s="12">
        <f t="shared" si="43"/>
        <v>0</v>
      </c>
      <c r="AA106" s="12">
        <f t="shared" si="44"/>
        <v>0</v>
      </c>
      <c r="AB106" s="13">
        <f>ROUNDUP(((40/AA5)*Y106),0)</f>
        <v>0</v>
      </c>
      <c r="AC106" s="14"/>
      <c r="AD106" s="262"/>
      <c r="AE106" s="263"/>
      <c r="AF106" s="252">
        <f t="shared" si="54"/>
        <v>0</v>
      </c>
      <c r="AG106" s="252">
        <f t="shared" si="55"/>
        <v>0</v>
      </c>
      <c r="AH106" s="252">
        <f t="shared" si="56"/>
        <v>0</v>
      </c>
      <c r="AI106" s="252">
        <f t="shared" si="57"/>
        <v>0</v>
      </c>
      <c r="AJ106" s="252">
        <f t="shared" si="58"/>
        <v>0</v>
      </c>
      <c r="AK106" s="252">
        <f t="shared" si="59"/>
        <v>0</v>
      </c>
      <c r="AL106" s="252">
        <f t="shared" si="60"/>
        <v>0</v>
      </c>
      <c r="AM106" s="252">
        <f t="shared" si="61"/>
        <v>0</v>
      </c>
      <c r="AN106" s="252">
        <f t="shared" si="62"/>
        <v>0</v>
      </c>
      <c r="AO106" s="252">
        <f t="shared" si="63"/>
        <v>0</v>
      </c>
      <c r="AP106" s="252">
        <f t="shared" si="64"/>
        <v>0</v>
      </c>
      <c r="AQ106" s="252">
        <f t="shared" si="64"/>
        <v>0</v>
      </c>
      <c r="AR106" s="252">
        <f t="shared" si="72"/>
        <v>0</v>
      </c>
      <c r="AS106" s="252">
        <f t="shared" si="73"/>
        <v>0</v>
      </c>
      <c r="AT106" s="252">
        <f t="shared" si="74"/>
        <v>0</v>
      </c>
      <c r="AU106" s="252">
        <f t="shared" si="75"/>
        <v>0</v>
      </c>
      <c r="AV106" s="252">
        <f t="shared" si="76"/>
        <v>0</v>
      </c>
      <c r="AW106" s="252">
        <f t="shared" si="77"/>
        <v>0</v>
      </c>
      <c r="AX106" s="252"/>
      <c r="AY106" s="252">
        <f t="shared" si="65"/>
        <v>0</v>
      </c>
      <c r="AZ106" s="252">
        <f t="shared" si="66"/>
        <v>0</v>
      </c>
      <c r="BA106" s="252"/>
      <c r="BB106" s="252">
        <f t="shared" si="67"/>
        <v>0</v>
      </c>
      <c r="BC106" s="252"/>
      <c r="BD106" s="252">
        <f t="shared" si="68"/>
        <v>0</v>
      </c>
      <c r="BE106" s="252"/>
      <c r="BF106" s="252"/>
      <c r="BG106" s="252">
        <f t="shared" si="69"/>
        <v>0</v>
      </c>
      <c r="BH106" s="252"/>
      <c r="BI106" s="252">
        <f t="shared" si="70"/>
        <v>0</v>
      </c>
      <c r="BJ106" s="252">
        <f t="shared" si="71"/>
        <v>0</v>
      </c>
      <c r="BK106" s="252">
        <f t="shared" si="51"/>
        <v>0</v>
      </c>
      <c r="BM106" s="252">
        <f t="shared" si="52"/>
        <v>0</v>
      </c>
      <c r="BO106" s="252">
        <f t="shared" si="53"/>
        <v>0</v>
      </c>
    </row>
    <row r="107" spans="2:67" ht="20.100000000000001" customHeight="1">
      <c r="B107" s="11">
        <v>99</v>
      </c>
      <c r="C107" s="52" t="str">
        <f>CONCATENATE('2'!C102,'2'!Q102,'2'!D102,'2'!Q102,'2'!E102)</f>
        <v xml:space="preserve">  </v>
      </c>
      <c r="D107" s="51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12">
        <f t="shared" si="42"/>
        <v>0</v>
      </c>
      <c r="Z107" s="12">
        <f t="shared" si="43"/>
        <v>0</v>
      </c>
      <c r="AA107" s="12">
        <f t="shared" si="44"/>
        <v>0</v>
      </c>
      <c r="AB107" s="13">
        <f>ROUNDUP(((40/AA5)*Y107),0)</f>
        <v>0</v>
      </c>
      <c r="AC107" s="14"/>
      <c r="AD107" s="262"/>
      <c r="AE107" s="263"/>
      <c r="AF107" s="252">
        <f t="shared" si="54"/>
        <v>0</v>
      </c>
      <c r="AG107" s="252">
        <f t="shared" si="55"/>
        <v>0</v>
      </c>
      <c r="AH107" s="252">
        <f t="shared" si="56"/>
        <v>0</v>
      </c>
      <c r="AI107" s="252">
        <f t="shared" si="57"/>
        <v>0</v>
      </c>
      <c r="AJ107" s="252">
        <f t="shared" si="58"/>
        <v>0</v>
      </c>
      <c r="AK107" s="252">
        <f t="shared" si="59"/>
        <v>0</v>
      </c>
      <c r="AL107" s="252">
        <f t="shared" si="60"/>
        <v>0</v>
      </c>
      <c r="AM107" s="252">
        <f t="shared" si="61"/>
        <v>0</v>
      </c>
      <c r="AN107" s="252">
        <f t="shared" si="62"/>
        <v>0</v>
      </c>
      <c r="AO107" s="252">
        <f t="shared" si="63"/>
        <v>0</v>
      </c>
      <c r="AP107" s="252">
        <f t="shared" si="64"/>
        <v>0</v>
      </c>
      <c r="AQ107" s="252">
        <f t="shared" si="64"/>
        <v>0</v>
      </c>
      <c r="AR107" s="252">
        <f t="shared" si="72"/>
        <v>0</v>
      </c>
      <c r="AS107" s="252">
        <f t="shared" si="73"/>
        <v>0</v>
      </c>
      <c r="AT107" s="252">
        <f t="shared" si="74"/>
        <v>0</v>
      </c>
      <c r="AU107" s="252">
        <f t="shared" si="75"/>
        <v>0</v>
      </c>
      <c r="AV107" s="252">
        <f t="shared" si="76"/>
        <v>0</v>
      </c>
      <c r="AW107" s="252">
        <f t="shared" si="77"/>
        <v>0</v>
      </c>
      <c r="AX107" s="252"/>
      <c r="AY107" s="252">
        <f t="shared" si="65"/>
        <v>0</v>
      </c>
      <c r="AZ107" s="252">
        <f t="shared" si="66"/>
        <v>0</v>
      </c>
      <c r="BA107" s="252"/>
      <c r="BB107" s="252">
        <f t="shared" si="67"/>
        <v>0</v>
      </c>
      <c r="BC107" s="252"/>
      <c r="BD107" s="252">
        <f t="shared" si="68"/>
        <v>0</v>
      </c>
      <c r="BE107" s="252"/>
      <c r="BF107" s="252"/>
      <c r="BG107" s="252">
        <f t="shared" si="69"/>
        <v>0</v>
      </c>
      <c r="BH107" s="252"/>
      <c r="BI107" s="252">
        <f t="shared" si="70"/>
        <v>0</v>
      </c>
      <c r="BJ107" s="252">
        <f t="shared" si="71"/>
        <v>0</v>
      </c>
      <c r="BK107" s="252">
        <f t="shared" si="51"/>
        <v>0</v>
      </c>
      <c r="BM107" s="252">
        <f t="shared" si="52"/>
        <v>0</v>
      </c>
      <c r="BO107" s="252">
        <f t="shared" si="53"/>
        <v>0</v>
      </c>
    </row>
    <row r="108" spans="2:67" ht="20.100000000000001" customHeight="1">
      <c r="B108" s="11">
        <v>100</v>
      </c>
      <c r="C108" s="52" t="str">
        <f>CONCATENATE('2'!C103,'2'!Q103,'2'!D103,'2'!Q103,'2'!E103)</f>
        <v xml:space="preserve">  </v>
      </c>
      <c r="D108" s="51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12">
        <f t="shared" si="42"/>
        <v>0</v>
      </c>
      <c r="Z108" s="12">
        <f t="shared" si="43"/>
        <v>0</v>
      </c>
      <c r="AA108" s="12">
        <f t="shared" si="44"/>
        <v>0</v>
      </c>
      <c r="AB108" s="13">
        <f>ROUNDUP(((40/AA5)*Y108),0)</f>
        <v>0</v>
      </c>
      <c r="AC108" s="14"/>
      <c r="AD108" s="262"/>
      <c r="AE108" s="263"/>
      <c r="AF108" s="252">
        <f t="shared" si="54"/>
        <v>0</v>
      </c>
      <c r="AG108" s="252">
        <f t="shared" si="55"/>
        <v>0</v>
      </c>
      <c r="AH108" s="252">
        <f t="shared" si="56"/>
        <v>0</v>
      </c>
      <c r="AI108" s="252">
        <f t="shared" si="57"/>
        <v>0</v>
      </c>
      <c r="AJ108" s="252">
        <f t="shared" si="58"/>
        <v>0</v>
      </c>
      <c r="AK108" s="252">
        <f t="shared" si="59"/>
        <v>0</v>
      </c>
      <c r="AL108" s="252">
        <f t="shared" si="60"/>
        <v>0</v>
      </c>
      <c r="AM108" s="252">
        <f t="shared" si="61"/>
        <v>0</v>
      </c>
      <c r="AN108" s="252">
        <f t="shared" si="62"/>
        <v>0</v>
      </c>
      <c r="AO108" s="252">
        <f t="shared" si="63"/>
        <v>0</v>
      </c>
      <c r="AP108" s="252">
        <f t="shared" si="64"/>
        <v>0</v>
      </c>
      <c r="AQ108" s="252">
        <f t="shared" si="64"/>
        <v>0</v>
      </c>
      <c r="AR108" s="252">
        <f>BK108*2</f>
        <v>0</v>
      </c>
      <c r="AS108" s="252">
        <f>BK108*1</f>
        <v>0</v>
      </c>
      <c r="AT108" s="252">
        <f>BM108*2</f>
        <v>0</v>
      </c>
      <c r="AU108" s="252">
        <f>BM108*1</f>
        <v>0</v>
      </c>
      <c r="AV108" s="252">
        <f>BO108*2</f>
        <v>0</v>
      </c>
      <c r="AW108" s="252">
        <f>BO108*1</f>
        <v>0</v>
      </c>
      <c r="AX108" s="252"/>
      <c r="AY108" s="252">
        <f t="shared" si="65"/>
        <v>0</v>
      </c>
      <c r="AZ108" s="252">
        <f t="shared" si="66"/>
        <v>0</v>
      </c>
      <c r="BA108" s="252"/>
      <c r="BB108" s="252">
        <f t="shared" si="67"/>
        <v>0</v>
      </c>
      <c r="BC108" s="252"/>
      <c r="BD108" s="252">
        <f t="shared" si="68"/>
        <v>0</v>
      </c>
      <c r="BE108" s="252"/>
      <c r="BF108" s="252"/>
      <c r="BG108" s="252">
        <f t="shared" si="69"/>
        <v>0</v>
      </c>
      <c r="BH108" s="252"/>
      <c r="BI108" s="252">
        <f t="shared" si="70"/>
        <v>0</v>
      </c>
      <c r="BJ108" s="252">
        <f t="shared" si="71"/>
        <v>0</v>
      </c>
      <c r="BK108" s="252">
        <f t="shared" si="51"/>
        <v>0</v>
      </c>
      <c r="BM108" s="252">
        <f t="shared" si="52"/>
        <v>0</v>
      </c>
      <c r="BO108" s="252">
        <f t="shared" si="53"/>
        <v>0</v>
      </c>
    </row>
    <row r="109" spans="2:67" ht="18.75">
      <c r="AC109" s="19"/>
    </row>
    <row r="110" spans="2:67"/>
    <row r="111" spans="2:67" hidden="1"/>
  </sheetData>
  <protectedRanges>
    <protectedRange sqref="E8:X8" name="Range1"/>
    <protectedRange sqref="C2" name="Range2"/>
    <protectedRange sqref="E9:X108" name="Range1_1"/>
  </protectedRanges>
  <mergeCells count="25">
    <mergeCell ref="BK7:BL7"/>
    <mergeCell ref="BM7:BN7"/>
    <mergeCell ref="BO7:BP7"/>
    <mergeCell ref="AG7:AH7"/>
    <mergeCell ref="B3:AB3"/>
    <mergeCell ref="B4:AB4"/>
    <mergeCell ref="B5:C5"/>
    <mergeCell ref="F5:G5"/>
    <mergeCell ref="H5:L5"/>
    <mergeCell ref="O5:P5"/>
    <mergeCell ref="B7:B8"/>
    <mergeCell ref="C7:D8"/>
    <mergeCell ref="E7:X7"/>
    <mergeCell ref="Y7:AA7"/>
    <mergeCell ref="AB7:AB8"/>
    <mergeCell ref="BG7:BH7"/>
    <mergeCell ref="BD7:BF7"/>
    <mergeCell ref="AR7:AS7"/>
    <mergeCell ref="AT7:AU7"/>
    <mergeCell ref="AV7:AW7"/>
    <mergeCell ref="AI7:AJ7"/>
    <mergeCell ref="AK7:AM7"/>
    <mergeCell ref="AN7:AO7"/>
    <mergeCell ref="AZ7:BA7"/>
    <mergeCell ref="BB7:BC7"/>
  </mergeCells>
  <conditionalFormatting sqref="C9:D108">
    <cfRule type="cellIs" dxfId="25" priority="7" operator="equal">
      <formula>0</formula>
    </cfRule>
    <cfRule type="cellIs" dxfId="24" priority="8" operator="equal">
      <formula>0</formula>
    </cfRule>
  </conditionalFormatting>
  <conditionalFormatting sqref="E8:X108">
    <cfRule type="cellIs" dxfId="23" priority="6" operator="lessThan">
      <formula>1</formula>
    </cfRule>
  </conditionalFormatting>
  <conditionalFormatting sqref="E9:X108">
    <cfRule type="colorScale" priority="4">
      <colorScale>
        <cfvo type="min" val="0"/>
        <cfvo type="max" val="0"/>
        <color rgb="FFFF7128"/>
        <color rgb="FFFFEF9C"/>
      </colorScale>
    </cfRule>
    <cfRule type="expression" dxfId="22" priority="5">
      <formula>"O,P,]"</formula>
    </cfRule>
  </conditionalFormatting>
  <conditionalFormatting sqref="E9:X108">
    <cfRule type="cellIs" dxfId="21" priority="3" operator="lessThan">
      <formula>1</formula>
    </cfRule>
  </conditionalFormatting>
  <conditionalFormatting sqref="E9:X108">
    <cfRule type="colorScale" priority="1">
      <colorScale>
        <cfvo type="min" val="0"/>
        <cfvo type="max" val="0"/>
        <color rgb="FFFF7128"/>
        <color rgb="FFFFEF9C"/>
      </colorScale>
    </cfRule>
    <cfRule type="expression" dxfId="20" priority="2">
      <formula>"O,P,]"</formula>
    </cfRule>
  </conditionalFormatting>
  <dataValidations count="2">
    <dataValidation allowBlank="1" showInputMessage="1" showErrorMessage="1" errorTitle="==========ERROR=================" error="PLS" sqref="F8:X8"/>
    <dataValidation type="list" allowBlank="1" showInputMessage="1" showErrorMessage="1" sqref="E9:X108">
      <formula1>"P,OP,]P,OO],OOP,]]P,O]],]]],OOO,O]P"</formula1>
    </dataValidation>
  </dataValidations>
  <hyperlinks>
    <hyperlink ref="C2" location="'0'!B3" tooltip="CLICK ME" display="HOME"/>
  </hyperlinks>
  <pageMargins left="0.98425196850393704" right="0.27559055118110237" top="0.62992125984251968" bottom="0.82677165354330717" header="0.31496062992125984" footer="0.55118110236220474"/>
  <pageSetup paperSize="5" orientation="landscape" blackAndWhite="1" r:id="rId1"/>
  <headerFooter>
    <oddFooter>&amp;LPage No :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1"/>
  <dimension ref="A1:BR111"/>
  <sheetViews>
    <sheetView showGridLines="0" showRowColHeaders="0" zoomScale="85" zoomScaleNormal="85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B5" sqref="B5:C5"/>
    </sheetView>
  </sheetViews>
  <sheetFormatPr defaultColWidth="0" defaultRowHeight="15" customHeight="1" zeroHeight="1"/>
  <cols>
    <col min="1" max="1" width="5.42578125" style="10" customWidth="1"/>
    <col min="2" max="2" width="5.140625" style="10" customWidth="1"/>
    <col min="3" max="3" width="9.140625" style="10" customWidth="1"/>
    <col min="4" max="4" width="20.28515625" style="10" customWidth="1"/>
    <col min="5" max="24" width="5.140625" style="10" customWidth="1"/>
    <col min="25" max="27" width="4.7109375" style="10" customWidth="1"/>
    <col min="28" max="28" width="6.5703125" style="10" customWidth="1"/>
    <col min="29" max="29" width="5.7109375" style="10" customWidth="1"/>
    <col min="30" max="30" width="9.42578125" style="10" hidden="1" customWidth="1"/>
    <col min="31" max="31" width="4.7109375" style="235" hidden="1" customWidth="1"/>
    <col min="32" max="62" width="4.7109375" style="251" hidden="1" customWidth="1"/>
    <col min="63" max="68" width="4.7109375" style="252" hidden="1" customWidth="1"/>
    <col min="69" max="69" width="9.140625" style="253" hidden="1" customWidth="1"/>
    <col min="70" max="70" width="9.140625" style="235" hidden="1" customWidth="1"/>
    <col min="71" max="16384" width="9.140625" style="10" hidden="1"/>
  </cols>
  <sheetData>
    <row r="1" spans="1:70" ht="20.100000000000001" customHeight="1">
      <c r="E1" s="214" t="s">
        <v>312</v>
      </c>
    </row>
    <row r="2" spans="1:70" ht="20.100000000000001" customHeight="1">
      <c r="A2" s="220"/>
      <c r="C2" s="232" t="s">
        <v>15</v>
      </c>
      <c r="E2" s="216" t="s">
        <v>314</v>
      </c>
    </row>
    <row r="3" spans="1:70" ht="28.5">
      <c r="B3" s="318" t="s">
        <v>209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2"/>
      <c r="AD3" s="2"/>
      <c r="AE3" s="255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</row>
    <row r="4" spans="1:70" ht="24.75" customHeight="1">
      <c r="B4" s="319" t="s">
        <v>328</v>
      </c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D4" s="3"/>
      <c r="AE4" s="257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</row>
    <row r="5" spans="1:70" ht="18.75">
      <c r="B5" s="320" t="s">
        <v>5</v>
      </c>
      <c r="C5" s="320"/>
      <c r="D5" s="48" t="str">
        <f>'1'!D8</f>
        <v>#</v>
      </c>
      <c r="E5" s="4"/>
      <c r="F5" s="321" t="s">
        <v>133</v>
      </c>
      <c r="G5" s="321"/>
      <c r="H5" s="322" t="s">
        <v>206</v>
      </c>
      <c r="I5" s="322"/>
      <c r="J5" s="322"/>
      <c r="K5" s="5"/>
      <c r="L5" s="5"/>
      <c r="M5" s="5"/>
      <c r="N5" s="5"/>
      <c r="O5" s="320" t="s">
        <v>134</v>
      </c>
      <c r="P5" s="320"/>
      <c r="Q5" s="50">
        <v>1</v>
      </c>
      <c r="R5" s="5"/>
      <c r="S5" s="5"/>
      <c r="T5" s="5"/>
      <c r="U5" s="5"/>
      <c r="V5" s="4"/>
      <c r="W5" s="6"/>
      <c r="X5" s="6"/>
      <c r="Y5" s="6"/>
      <c r="Z5" s="49" t="s">
        <v>135</v>
      </c>
      <c r="AA5" s="50">
        <f>COUNTIF(E8:X8,"*")</f>
        <v>20</v>
      </c>
      <c r="AB5" s="7"/>
      <c r="AC5" s="7"/>
      <c r="AD5" s="7"/>
      <c r="AE5" s="259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</row>
    <row r="6" spans="1:70" ht="7.5" customHeight="1">
      <c r="B6" s="8"/>
      <c r="C6" s="8"/>
      <c r="D6" s="8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8"/>
      <c r="Z6" s="8"/>
      <c r="AA6" s="8"/>
      <c r="AB6" s="8"/>
      <c r="AC6" s="8"/>
      <c r="AD6" s="8"/>
      <c r="AE6" s="260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</row>
    <row r="7" spans="1:70" ht="57.75" customHeight="1">
      <c r="B7" s="313" t="s">
        <v>16</v>
      </c>
      <c r="C7" s="323" t="s">
        <v>211</v>
      </c>
      <c r="D7" s="323"/>
      <c r="E7" s="324" t="s">
        <v>137</v>
      </c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5" t="s">
        <v>138</v>
      </c>
      <c r="Z7" s="325"/>
      <c r="AA7" s="325"/>
      <c r="AB7" s="326" t="s">
        <v>210</v>
      </c>
      <c r="AC7" s="9"/>
      <c r="AD7" s="9"/>
      <c r="AF7" s="252" t="s">
        <v>139</v>
      </c>
      <c r="AG7" s="316" t="s">
        <v>140</v>
      </c>
      <c r="AH7" s="316"/>
      <c r="AI7" s="316" t="s">
        <v>141</v>
      </c>
      <c r="AJ7" s="316"/>
      <c r="AK7" s="316" t="s">
        <v>142</v>
      </c>
      <c r="AL7" s="316"/>
      <c r="AM7" s="316"/>
      <c r="AN7" s="316" t="s">
        <v>143</v>
      </c>
      <c r="AO7" s="316"/>
      <c r="AP7" s="252" t="s">
        <v>144</v>
      </c>
      <c r="AQ7" s="252" t="s">
        <v>145</v>
      </c>
      <c r="AR7" s="316" t="s">
        <v>320</v>
      </c>
      <c r="AS7" s="316"/>
      <c r="AT7" s="316" t="s">
        <v>321</v>
      </c>
      <c r="AU7" s="316"/>
      <c r="AV7" s="316" t="s">
        <v>322</v>
      </c>
      <c r="AW7" s="316"/>
      <c r="AX7" s="252"/>
      <c r="AY7" s="252" t="s">
        <v>139</v>
      </c>
      <c r="AZ7" s="316" t="s">
        <v>140</v>
      </c>
      <c r="BA7" s="316"/>
      <c r="BB7" s="316" t="s">
        <v>141</v>
      </c>
      <c r="BC7" s="316"/>
      <c r="BD7" s="316" t="s">
        <v>142</v>
      </c>
      <c r="BE7" s="316"/>
      <c r="BF7" s="316"/>
      <c r="BG7" s="316" t="s">
        <v>143</v>
      </c>
      <c r="BH7" s="316"/>
      <c r="BI7" s="252" t="s">
        <v>144</v>
      </c>
      <c r="BJ7" s="252" t="s">
        <v>145</v>
      </c>
      <c r="BK7" s="316" t="s">
        <v>320</v>
      </c>
      <c r="BL7" s="316"/>
      <c r="BM7" s="316" t="s">
        <v>321</v>
      </c>
      <c r="BN7" s="316"/>
      <c r="BO7" s="316" t="s">
        <v>322</v>
      </c>
      <c r="BP7" s="316"/>
    </row>
    <row r="8" spans="1:70" ht="24" customHeight="1">
      <c r="B8" s="313"/>
      <c r="C8" s="323"/>
      <c r="D8" s="323"/>
      <c r="E8" s="18" t="s">
        <v>30</v>
      </c>
      <c r="F8" s="18" t="s">
        <v>33</v>
      </c>
      <c r="G8" s="18" t="s">
        <v>34</v>
      </c>
      <c r="H8" s="18" t="s">
        <v>35</v>
      </c>
      <c r="I8" s="18" t="s">
        <v>36</v>
      </c>
      <c r="J8" s="18" t="s">
        <v>37</v>
      </c>
      <c r="K8" s="18" t="s">
        <v>38</v>
      </c>
      <c r="L8" s="18" t="s">
        <v>39</v>
      </c>
      <c r="M8" s="18" t="s">
        <v>40</v>
      </c>
      <c r="N8" s="18" t="s">
        <v>31</v>
      </c>
      <c r="O8" s="18" t="s">
        <v>41</v>
      </c>
      <c r="P8" s="18" t="s">
        <v>42</v>
      </c>
      <c r="Q8" s="18" t="s">
        <v>43</v>
      </c>
      <c r="R8" s="18" t="s">
        <v>44</v>
      </c>
      <c r="S8" s="18" t="s">
        <v>45</v>
      </c>
      <c r="T8" s="18" t="s">
        <v>46</v>
      </c>
      <c r="U8" s="18" t="s">
        <v>47</v>
      </c>
      <c r="V8" s="18" t="s">
        <v>48</v>
      </c>
      <c r="W8" s="18" t="s">
        <v>49</v>
      </c>
      <c r="X8" s="18" t="s">
        <v>50</v>
      </c>
      <c r="Y8" s="16" t="s">
        <v>139</v>
      </c>
      <c r="Z8" s="17" t="s">
        <v>148</v>
      </c>
      <c r="AA8" s="16" t="s">
        <v>146</v>
      </c>
      <c r="AB8" s="326"/>
      <c r="AC8" s="9"/>
      <c r="AD8" s="9"/>
      <c r="AF8" s="252" t="s">
        <v>139</v>
      </c>
      <c r="AG8" s="252" t="s">
        <v>146</v>
      </c>
      <c r="AH8" s="252" t="s">
        <v>139</v>
      </c>
      <c r="AI8" s="252" t="s">
        <v>147</v>
      </c>
      <c r="AJ8" s="252" t="s">
        <v>139</v>
      </c>
      <c r="AK8" s="252" t="s">
        <v>146</v>
      </c>
      <c r="AL8" s="252" t="s">
        <v>147</v>
      </c>
      <c r="AM8" s="252" t="s">
        <v>139</v>
      </c>
      <c r="AN8" s="252" t="s">
        <v>146</v>
      </c>
      <c r="AO8" s="252" t="s">
        <v>147</v>
      </c>
      <c r="AP8" s="252" t="s">
        <v>146</v>
      </c>
      <c r="AQ8" s="252" t="s">
        <v>147</v>
      </c>
      <c r="AR8" s="252" t="s">
        <v>146</v>
      </c>
      <c r="AS8" s="252" t="s">
        <v>139</v>
      </c>
      <c r="AT8" s="252" t="s">
        <v>147</v>
      </c>
      <c r="AU8" s="252" t="s">
        <v>139</v>
      </c>
      <c r="AV8" s="252" t="s">
        <v>146</v>
      </c>
      <c r="AW8" s="252" t="s">
        <v>147</v>
      </c>
      <c r="AX8" s="252"/>
      <c r="AY8" s="252" t="s">
        <v>139</v>
      </c>
      <c r="AZ8" s="252" t="s">
        <v>146</v>
      </c>
      <c r="BA8" s="252" t="s">
        <v>139</v>
      </c>
      <c r="BB8" s="252" t="s">
        <v>147</v>
      </c>
      <c r="BC8" s="252" t="s">
        <v>139</v>
      </c>
      <c r="BD8" s="252" t="s">
        <v>146</v>
      </c>
      <c r="BE8" s="252" t="s">
        <v>147</v>
      </c>
      <c r="BF8" s="252" t="s">
        <v>139</v>
      </c>
      <c r="BG8" s="252" t="s">
        <v>146</v>
      </c>
      <c r="BH8" s="252" t="s">
        <v>147</v>
      </c>
      <c r="BI8" s="252" t="s">
        <v>146</v>
      </c>
      <c r="BJ8" s="252" t="s">
        <v>147</v>
      </c>
      <c r="BK8" s="252" t="s">
        <v>146</v>
      </c>
      <c r="BL8" s="252" t="s">
        <v>139</v>
      </c>
      <c r="BM8" s="252" t="s">
        <v>147</v>
      </c>
      <c r="BN8" s="252" t="s">
        <v>139</v>
      </c>
      <c r="BO8" s="252" t="s">
        <v>146</v>
      </c>
      <c r="BP8" s="252" t="s">
        <v>147</v>
      </c>
    </row>
    <row r="9" spans="1:70" s="15" customFormat="1" ht="20.100000000000001" customHeight="1">
      <c r="B9" s="11">
        <v>1</v>
      </c>
      <c r="C9" s="52" t="str">
        <f>CONCATENATE('2'!C4,'2'!Q4,'2'!D4,'2'!Q4,'2'!E4)</f>
        <v>રાઠોડ જય શંકરભાઇ</v>
      </c>
      <c r="D9" s="51"/>
      <c r="E9" s="20" t="s">
        <v>139</v>
      </c>
      <c r="F9" s="20" t="s">
        <v>139</v>
      </c>
      <c r="G9" s="20" t="s">
        <v>139</v>
      </c>
      <c r="H9" s="20" t="s">
        <v>139</v>
      </c>
      <c r="I9" s="20" t="s">
        <v>139</v>
      </c>
      <c r="J9" s="20" t="s">
        <v>139</v>
      </c>
      <c r="K9" s="20" t="s">
        <v>139</v>
      </c>
      <c r="L9" s="20" t="s">
        <v>139</v>
      </c>
      <c r="M9" s="20" t="s">
        <v>139</v>
      </c>
      <c r="N9" s="20" t="s">
        <v>139</v>
      </c>
      <c r="O9" s="20" t="s">
        <v>139</v>
      </c>
      <c r="P9" s="20" t="s">
        <v>139</v>
      </c>
      <c r="Q9" s="20" t="s">
        <v>139</v>
      </c>
      <c r="R9" s="20" t="s">
        <v>139</v>
      </c>
      <c r="S9" s="20" t="s">
        <v>139</v>
      </c>
      <c r="T9" s="20" t="s">
        <v>139</v>
      </c>
      <c r="U9" s="20" t="s">
        <v>139</v>
      </c>
      <c r="V9" s="20" t="s">
        <v>139</v>
      </c>
      <c r="W9" s="20" t="s">
        <v>143</v>
      </c>
      <c r="X9" s="20" t="s">
        <v>139</v>
      </c>
      <c r="Y9" s="12">
        <f t="shared" ref="Y9:Y40" si="0">AF9+AH9+AJ9+AM9+AS9+AU9</f>
        <v>19</v>
      </c>
      <c r="Z9" s="12">
        <f t="shared" ref="Z9:Z40" si="1">AI9+AL9+AO9+AQ9+AT9+AW9</f>
        <v>2</v>
      </c>
      <c r="AA9" s="12">
        <f t="shared" ref="AA9:AA40" si="2">AG9+AK9+AN9+AP9+AR9+AV9</f>
        <v>1</v>
      </c>
      <c r="AB9" s="13">
        <f>ROUNDUP(((40/AA5)*Y9),0)</f>
        <v>38</v>
      </c>
      <c r="AC9" s="14"/>
      <c r="AD9" s="14"/>
      <c r="AE9" s="263"/>
      <c r="AF9" s="252">
        <f>(AY9*1)</f>
        <v>19</v>
      </c>
      <c r="AG9" s="252">
        <f>AZ9*1</f>
        <v>0</v>
      </c>
      <c r="AH9" s="252">
        <f>AZ9*1</f>
        <v>0</v>
      </c>
      <c r="AI9" s="252">
        <f>BB9*1</f>
        <v>0</v>
      </c>
      <c r="AJ9" s="252">
        <f>BB9*1</f>
        <v>0</v>
      </c>
      <c r="AK9" s="252">
        <f>BD9*1</f>
        <v>0</v>
      </c>
      <c r="AL9" s="252">
        <f>BD9*1</f>
        <v>0</v>
      </c>
      <c r="AM9" s="252">
        <f>BD9*1</f>
        <v>0</v>
      </c>
      <c r="AN9" s="252">
        <f>BG9*1</f>
        <v>1</v>
      </c>
      <c r="AO9" s="252">
        <f>BG9*2</f>
        <v>2</v>
      </c>
      <c r="AP9" s="252">
        <f>BI9*3</f>
        <v>0</v>
      </c>
      <c r="AQ9" s="252">
        <f>BJ9*3</f>
        <v>0</v>
      </c>
      <c r="AR9" s="252">
        <f t="shared" ref="AR9:AR40" si="3">BK9*2</f>
        <v>0</v>
      </c>
      <c r="AS9" s="252">
        <f t="shared" ref="AS9:AS40" si="4">BK9*1</f>
        <v>0</v>
      </c>
      <c r="AT9" s="252">
        <f t="shared" ref="AT9:AT40" si="5">BM9*2</f>
        <v>0</v>
      </c>
      <c r="AU9" s="252">
        <f t="shared" ref="AU9:AU40" si="6">BM9*1</f>
        <v>0</v>
      </c>
      <c r="AV9" s="252">
        <f t="shared" ref="AV9:AV40" si="7">BO9*2</f>
        <v>0</v>
      </c>
      <c r="AW9" s="252">
        <f t="shared" ref="AW9:AW40" si="8">BO9*1</f>
        <v>0</v>
      </c>
      <c r="AX9" s="252"/>
      <c r="AY9" s="252">
        <f>COUNTIF(E9:X9,"P")</f>
        <v>19</v>
      </c>
      <c r="AZ9" s="252">
        <f>COUNTIF(E9:X9,"OP")</f>
        <v>0</v>
      </c>
      <c r="BA9" s="252"/>
      <c r="BB9" s="252">
        <f>COUNTIF(E9:X9,"]P")</f>
        <v>0</v>
      </c>
      <c r="BC9" s="252"/>
      <c r="BD9" s="252">
        <f>COUNTIF(E9:X9,"O]P")</f>
        <v>0</v>
      </c>
      <c r="BE9" s="252"/>
      <c r="BF9" s="252"/>
      <c r="BG9" s="252">
        <f>COUNTIF(E9:X9,"O]]")</f>
        <v>1</v>
      </c>
      <c r="BH9" s="252"/>
      <c r="BI9" s="252">
        <f>COUNTIF(E9:X9,"OOO")</f>
        <v>0</v>
      </c>
      <c r="BJ9" s="252">
        <f>COUNTIF(E9:X9,"]]]")</f>
        <v>0</v>
      </c>
      <c r="BK9" s="252">
        <f t="shared" ref="BK9:BK40" si="9">COUNTIF(E9:X9,"OOP")</f>
        <v>0</v>
      </c>
      <c r="BL9" s="252"/>
      <c r="BM9" s="252">
        <f t="shared" ref="BM9:BM40" si="10">COUNTIF(E9:X9,"]]P")</f>
        <v>0</v>
      </c>
      <c r="BN9" s="252"/>
      <c r="BO9" s="252">
        <f t="shared" ref="BO9:BO40" si="11">COUNTIF(E9:X9,"OO]")</f>
        <v>0</v>
      </c>
      <c r="BP9" s="252"/>
      <c r="BQ9" s="264"/>
      <c r="BR9" s="263"/>
    </row>
    <row r="10" spans="1:70" ht="20.100000000000001" customHeight="1">
      <c r="B10" s="11">
        <v>2</v>
      </c>
      <c r="C10" s="52" t="str">
        <f>CONCATENATE('2'!C5,'2'!Q5,'2'!D5,'2'!Q5,'2'!E5)</f>
        <v>રાઠોડ મનિષ રમેશભાઇ</v>
      </c>
      <c r="D10" s="51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12">
        <f t="shared" si="0"/>
        <v>0</v>
      </c>
      <c r="Z10" s="12">
        <f t="shared" si="1"/>
        <v>0</v>
      </c>
      <c r="AA10" s="12">
        <f t="shared" si="2"/>
        <v>0</v>
      </c>
      <c r="AB10" s="13">
        <f>ROUNDUP(((40/AA5)*Y10),0)</f>
        <v>0</v>
      </c>
      <c r="AC10" s="14"/>
      <c r="AD10" s="14"/>
      <c r="AE10" s="263"/>
      <c r="AF10" s="252">
        <f t="shared" ref="AF10:AF73" si="12">(AY10*1)</f>
        <v>0</v>
      </c>
      <c r="AG10" s="252">
        <f t="shared" ref="AG10:AG73" si="13">AZ10*1</f>
        <v>0</v>
      </c>
      <c r="AH10" s="252">
        <f t="shared" ref="AH10:AH73" si="14">AZ10*1</f>
        <v>0</v>
      </c>
      <c r="AI10" s="252">
        <f t="shared" ref="AI10:AI73" si="15">BB10*1</f>
        <v>0</v>
      </c>
      <c r="AJ10" s="252">
        <f t="shared" ref="AJ10:AJ73" si="16">BB10*1</f>
        <v>0</v>
      </c>
      <c r="AK10" s="252">
        <f t="shared" ref="AK10:AK73" si="17">BD10*1</f>
        <v>0</v>
      </c>
      <c r="AL10" s="252">
        <f t="shared" ref="AL10:AL73" si="18">BD10*1</f>
        <v>0</v>
      </c>
      <c r="AM10" s="252">
        <f t="shared" ref="AM10:AM73" si="19">BD10*1</f>
        <v>0</v>
      </c>
      <c r="AN10" s="252">
        <f t="shared" ref="AN10:AN73" si="20">BG10*1</f>
        <v>0</v>
      </c>
      <c r="AO10" s="252">
        <f t="shared" ref="AO10:AO73" si="21">BG10*2</f>
        <v>0</v>
      </c>
      <c r="AP10" s="252">
        <f t="shared" ref="AP10:AQ73" si="22">BI10*3</f>
        <v>0</v>
      </c>
      <c r="AQ10" s="252">
        <f t="shared" si="22"/>
        <v>0</v>
      </c>
      <c r="AR10" s="252">
        <f t="shared" si="3"/>
        <v>0</v>
      </c>
      <c r="AS10" s="252">
        <f t="shared" si="4"/>
        <v>0</v>
      </c>
      <c r="AT10" s="252">
        <f t="shared" si="5"/>
        <v>0</v>
      </c>
      <c r="AU10" s="252">
        <f t="shared" si="6"/>
        <v>0</v>
      </c>
      <c r="AV10" s="252">
        <f t="shared" si="7"/>
        <v>0</v>
      </c>
      <c r="AW10" s="252">
        <f t="shared" si="8"/>
        <v>0</v>
      </c>
      <c r="AX10" s="252"/>
      <c r="AY10" s="252">
        <f t="shared" ref="AY10:AY73" si="23">COUNTIF(E10:X10,"P")</f>
        <v>0</v>
      </c>
      <c r="AZ10" s="252">
        <f t="shared" ref="AZ10:AZ73" si="24">COUNTIF(E10:X10,"OP")</f>
        <v>0</v>
      </c>
      <c r="BA10" s="252"/>
      <c r="BB10" s="252">
        <f t="shared" ref="BB10:BB73" si="25">COUNTIF(E10:X10,"]P")</f>
        <v>0</v>
      </c>
      <c r="BC10" s="252"/>
      <c r="BD10" s="252">
        <f t="shared" ref="BD10:BD73" si="26">COUNTIF(E10:X10,"O]P")</f>
        <v>0</v>
      </c>
      <c r="BE10" s="252"/>
      <c r="BF10" s="252"/>
      <c r="BG10" s="252">
        <f t="shared" ref="BG10:BG73" si="27">COUNTIF(E10:X10,"O]]")</f>
        <v>0</v>
      </c>
      <c r="BH10" s="252"/>
      <c r="BI10" s="252">
        <f t="shared" ref="BI10:BI73" si="28">COUNTIF(E10:X10,"OOO")</f>
        <v>0</v>
      </c>
      <c r="BJ10" s="252">
        <f t="shared" ref="BJ10:BJ73" si="29">COUNTIF(E10:X10,"]]]")</f>
        <v>0</v>
      </c>
      <c r="BK10" s="252">
        <f t="shared" si="9"/>
        <v>0</v>
      </c>
      <c r="BM10" s="252">
        <f t="shared" si="10"/>
        <v>0</v>
      </c>
      <c r="BO10" s="252">
        <f t="shared" si="11"/>
        <v>0</v>
      </c>
    </row>
    <row r="11" spans="1:70" ht="20.100000000000001" customHeight="1">
      <c r="B11" s="11">
        <v>3</v>
      </c>
      <c r="C11" s="52" t="str">
        <f>CONCATENATE('2'!C6,'2'!Q6,'2'!D6,'2'!Q6,'2'!E6)</f>
        <v>વાઘેલા દિવ્યા સંજયભાઇ</v>
      </c>
      <c r="D11" s="51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2">
        <f t="shared" si="0"/>
        <v>0</v>
      </c>
      <c r="Z11" s="12">
        <f t="shared" si="1"/>
        <v>0</v>
      </c>
      <c r="AA11" s="12">
        <f t="shared" si="2"/>
        <v>0</v>
      </c>
      <c r="AB11" s="13">
        <f>ROUNDUP(((40/AA5)*Y11),0)</f>
        <v>0</v>
      </c>
      <c r="AC11" s="14"/>
      <c r="AD11" s="14"/>
      <c r="AE11" s="263"/>
      <c r="AF11" s="252">
        <f t="shared" si="12"/>
        <v>0</v>
      </c>
      <c r="AG11" s="252">
        <f t="shared" si="13"/>
        <v>0</v>
      </c>
      <c r="AH11" s="252">
        <f t="shared" si="14"/>
        <v>0</v>
      </c>
      <c r="AI11" s="252">
        <f t="shared" si="15"/>
        <v>0</v>
      </c>
      <c r="AJ11" s="252">
        <f t="shared" si="16"/>
        <v>0</v>
      </c>
      <c r="AK11" s="252">
        <f t="shared" si="17"/>
        <v>0</v>
      </c>
      <c r="AL11" s="252">
        <f t="shared" si="18"/>
        <v>0</v>
      </c>
      <c r="AM11" s="252">
        <f t="shared" si="19"/>
        <v>0</v>
      </c>
      <c r="AN11" s="252">
        <f t="shared" si="20"/>
        <v>0</v>
      </c>
      <c r="AO11" s="252">
        <f t="shared" si="21"/>
        <v>0</v>
      </c>
      <c r="AP11" s="252">
        <f t="shared" si="22"/>
        <v>0</v>
      </c>
      <c r="AQ11" s="252">
        <f t="shared" si="22"/>
        <v>0</v>
      </c>
      <c r="AR11" s="252">
        <f t="shared" si="3"/>
        <v>0</v>
      </c>
      <c r="AS11" s="252">
        <f t="shared" si="4"/>
        <v>0</v>
      </c>
      <c r="AT11" s="252">
        <f t="shared" si="5"/>
        <v>0</v>
      </c>
      <c r="AU11" s="252">
        <f t="shared" si="6"/>
        <v>0</v>
      </c>
      <c r="AV11" s="252">
        <f t="shared" si="7"/>
        <v>0</v>
      </c>
      <c r="AW11" s="252">
        <f t="shared" si="8"/>
        <v>0</v>
      </c>
      <c r="AX11" s="252"/>
      <c r="AY11" s="252">
        <f t="shared" si="23"/>
        <v>0</v>
      </c>
      <c r="AZ11" s="252">
        <f t="shared" si="24"/>
        <v>0</v>
      </c>
      <c r="BA11" s="252"/>
      <c r="BB11" s="252">
        <f t="shared" si="25"/>
        <v>0</v>
      </c>
      <c r="BC11" s="252"/>
      <c r="BD11" s="252">
        <f t="shared" si="26"/>
        <v>0</v>
      </c>
      <c r="BE11" s="252"/>
      <c r="BF11" s="252"/>
      <c r="BG11" s="252">
        <f t="shared" si="27"/>
        <v>0</v>
      </c>
      <c r="BH11" s="252"/>
      <c r="BI11" s="252">
        <f t="shared" si="28"/>
        <v>0</v>
      </c>
      <c r="BJ11" s="252">
        <f t="shared" si="29"/>
        <v>0</v>
      </c>
      <c r="BK11" s="252">
        <f t="shared" si="9"/>
        <v>0</v>
      </c>
      <c r="BM11" s="252">
        <f t="shared" si="10"/>
        <v>0</v>
      </c>
      <c r="BO11" s="252">
        <f t="shared" si="11"/>
        <v>0</v>
      </c>
    </row>
    <row r="12" spans="1:70" ht="20.100000000000001" customHeight="1">
      <c r="B12" s="11">
        <v>4</v>
      </c>
      <c r="C12" s="52" t="str">
        <f>CONCATENATE('2'!C7,'2'!Q7,'2'!D7,'2'!Q7,'2'!E7)</f>
        <v>રાઠોડ શિયા ચેતનભાઇ</v>
      </c>
      <c r="D12" s="51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12">
        <f t="shared" si="0"/>
        <v>0</v>
      </c>
      <c r="Z12" s="12">
        <f t="shared" si="1"/>
        <v>0</v>
      </c>
      <c r="AA12" s="12">
        <f t="shared" si="2"/>
        <v>0</v>
      </c>
      <c r="AB12" s="13">
        <f>ROUNDUP(((40/AA5)*Y12),0)</f>
        <v>0</v>
      </c>
      <c r="AC12" s="14"/>
      <c r="AD12" s="14"/>
      <c r="AE12" s="263"/>
      <c r="AF12" s="252">
        <f t="shared" si="12"/>
        <v>0</v>
      </c>
      <c r="AG12" s="252">
        <f t="shared" si="13"/>
        <v>0</v>
      </c>
      <c r="AH12" s="252">
        <f t="shared" si="14"/>
        <v>0</v>
      </c>
      <c r="AI12" s="252">
        <f t="shared" si="15"/>
        <v>0</v>
      </c>
      <c r="AJ12" s="252">
        <f t="shared" si="16"/>
        <v>0</v>
      </c>
      <c r="AK12" s="252">
        <f t="shared" si="17"/>
        <v>0</v>
      </c>
      <c r="AL12" s="252">
        <f t="shared" si="18"/>
        <v>0</v>
      </c>
      <c r="AM12" s="252">
        <f t="shared" si="19"/>
        <v>0</v>
      </c>
      <c r="AN12" s="252">
        <f t="shared" si="20"/>
        <v>0</v>
      </c>
      <c r="AO12" s="252">
        <f t="shared" si="21"/>
        <v>0</v>
      </c>
      <c r="AP12" s="252">
        <f t="shared" si="22"/>
        <v>0</v>
      </c>
      <c r="AQ12" s="252">
        <f t="shared" si="22"/>
        <v>0</v>
      </c>
      <c r="AR12" s="252">
        <f t="shared" si="3"/>
        <v>0</v>
      </c>
      <c r="AS12" s="252">
        <f t="shared" si="4"/>
        <v>0</v>
      </c>
      <c r="AT12" s="252">
        <f t="shared" si="5"/>
        <v>0</v>
      </c>
      <c r="AU12" s="252">
        <f t="shared" si="6"/>
        <v>0</v>
      </c>
      <c r="AV12" s="252">
        <f t="shared" si="7"/>
        <v>0</v>
      </c>
      <c r="AW12" s="252">
        <f t="shared" si="8"/>
        <v>0</v>
      </c>
      <c r="AX12" s="252"/>
      <c r="AY12" s="252">
        <f t="shared" si="23"/>
        <v>0</v>
      </c>
      <c r="AZ12" s="252">
        <f t="shared" si="24"/>
        <v>0</v>
      </c>
      <c r="BA12" s="252"/>
      <c r="BB12" s="252">
        <f t="shared" si="25"/>
        <v>0</v>
      </c>
      <c r="BC12" s="252"/>
      <c r="BD12" s="252">
        <f t="shared" si="26"/>
        <v>0</v>
      </c>
      <c r="BE12" s="252"/>
      <c r="BF12" s="252"/>
      <c r="BG12" s="252">
        <f t="shared" si="27"/>
        <v>0</v>
      </c>
      <c r="BH12" s="252"/>
      <c r="BI12" s="252">
        <f t="shared" si="28"/>
        <v>0</v>
      </c>
      <c r="BJ12" s="252">
        <f t="shared" si="29"/>
        <v>0</v>
      </c>
      <c r="BK12" s="252">
        <f t="shared" si="9"/>
        <v>0</v>
      </c>
      <c r="BM12" s="252">
        <f t="shared" si="10"/>
        <v>0</v>
      </c>
      <c r="BO12" s="252">
        <f t="shared" si="11"/>
        <v>0</v>
      </c>
    </row>
    <row r="13" spans="1:70" ht="20.100000000000001" customHeight="1">
      <c r="B13" s="11">
        <v>5</v>
      </c>
      <c r="C13" s="52" t="str">
        <f>CONCATENATE('2'!C8,'2'!Q8,'2'!D8,'2'!Q8,'2'!E8)</f>
        <v xml:space="preserve">  </v>
      </c>
      <c r="D13" s="51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2">
        <f t="shared" si="0"/>
        <v>0</v>
      </c>
      <c r="Z13" s="12">
        <f t="shared" si="1"/>
        <v>0</v>
      </c>
      <c r="AA13" s="12">
        <f t="shared" si="2"/>
        <v>0</v>
      </c>
      <c r="AB13" s="13">
        <f>ROUNDUP(((40/AA5)*Y13),0)</f>
        <v>0</v>
      </c>
      <c r="AC13" s="14"/>
      <c r="AD13" s="14"/>
      <c r="AE13" s="263"/>
      <c r="AF13" s="252">
        <f t="shared" si="12"/>
        <v>0</v>
      </c>
      <c r="AG13" s="252">
        <f t="shared" si="13"/>
        <v>0</v>
      </c>
      <c r="AH13" s="252">
        <f t="shared" si="14"/>
        <v>0</v>
      </c>
      <c r="AI13" s="252">
        <f t="shared" si="15"/>
        <v>0</v>
      </c>
      <c r="AJ13" s="252">
        <f t="shared" si="16"/>
        <v>0</v>
      </c>
      <c r="AK13" s="252">
        <f t="shared" si="17"/>
        <v>0</v>
      </c>
      <c r="AL13" s="252">
        <f t="shared" si="18"/>
        <v>0</v>
      </c>
      <c r="AM13" s="252">
        <f t="shared" si="19"/>
        <v>0</v>
      </c>
      <c r="AN13" s="252">
        <f t="shared" si="20"/>
        <v>0</v>
      </c>
      <c r="AO13" s="252">
        <f t="shared" si="21"/>
        <v>0</v>
      </c>
      <c r="AP13" s="252">
        <f t="shared" si="22"/>
        <v>0</v>
      </c>
      <c r="AQ13" s="252">
        <f t="shared" si="22"/>
        <v>0</v>
      </c>
      <c r="AR13" s="252">
        <f t="shared" si="3"/>
        <v>0</v>
      </c>
      <c r="AS13" s="252">
        <f t="shared" si="4"/>
        <v>0</v>
      </c>
      <c r="AT13" s="252">
        <f t="shared" si="5"/>
        <v>0</v>
      </c>
      <c r="AU13" s="252">
        <f t="shared" si="6"/>
        <v>0</v>
      </c>
      <c r="AV13" s="252">
        <f t="shared" si="7"/>
        <v>0</v>
      </c>
      <c r="AW13" s="252">
        <f t="shared" si="8"/>
        <v>0</v>
      </c>
      <c r="AX13" s="252"/>
      <c r="AY13" s="252">
        <f t="shared" si="23"/>
        <v>0</v>
      </c>
      <c r="AZ13" s="252">
        <f t="shared" si="24"/>
        <v>0</v>
      </c>
      <c r="BA13" s="252"/>
      <c r="BB13" s="252">
        <f t="shared" si="25"/>
        <v>0</v>
      </c>
      <c r="BC13" s="252"/>
      <c r="BD13" s="252">
        <f t="shared" si="26"/>
        <v>0</v>
      </c>
      <c r="BE13" s="252"/>
      <c r="BF13" s="252"/>
      <c r="BG13" s="252">
        <f t="shared" si="27"/>
        <v>0</v>
      </c>
      <c r="BH13" s="252"/>
      <c r="BI13" s="252">
        <f t="shared" si="28"/>
        <v>0</v>
      </c>
      <c r="BJ13" s="252">
        <f t="shared" si="29"/>
        <v>0</v>
      </c>
      <c r="BK13" s="252">
        <f t="shared" si="9"/>
        <v>0</v>
      </c>
      <c r="BM13" s="252">
        <f t="shared" si="10"/>
        <v>0</v>
      </c>
      <c r="BO13" s="252">
        <f t="shared" si="11"/>
        <v>0</v>
      </c>
    </row>
    <row r="14" spans="1:70" ht="20.100000000000001" customHeight="1">
      <c r="B14" s="11">
        <v>6</v>
      </c>
      <c r="C14" s="52" t="str">
        <f>CONCATENATE('2'!C9,'2'!Q9,'2'!D9,'2'!Q9,'2'!E9)</f>
        <v xml:space="preserve">  </v>
      </c>
      <c r="D14" s="51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12">
        <f t="shared" si="0"/>
        <v>0</v>
      </c>
      <c r="Z14" s="12">
        <f t="shared" si="1"/>
        <v>0</v>
      </c>
      <c r="AA14" s="12">
        <f t="shared" si="2"/>
        <v>0</v>
      </c>
      <c r="AB14" s="13">
        <f>ROUNDUP(((40/AA5)*Y14),0)</f>
        <v>0</v>
      </c>
      <c r="AC14" s="14"/>
      <c r="AD14" s="14"/>
      <c r="AE14" s="263"/>
      <c r="AF14" s="252">
        <f t="shared" si="12"/>
        <v>0</v>
      </c>
      <c r="AG14" s="252">
        <f t="shared" si="13"/>
        <v>0</v>
      </c>
      <c r="AH14" s="252">
        <f t="shared" si="14"/>
        <v>0</v>
      </c>
      <c r="AI14" s="252">
        <f t="shared" si="15"/>
        <v>0</v>
      </c>
      <c r="AJ14" s="252">
        <f t="shared" si="16"/>
        <v>0</v>
      </c>
      <c r="AK14" s="252">
        <f t="shared" si="17"/>
        <v>0</v>
      </c>
      <c r="AL14" s="252">
        <f t="shared" si="18"/>
        <v>0</v>
      </c>
      <c r="AM14" s="252">
        <f t="shared" si="19"/>
        <v>0</v>
      </c>
      <c r="AN14" s="252">
        <f t="shared" si="20"/>
        <v>0</v>
      </c>
      <c r="AO14" s="252">
        <f t="shared" si="21"/>
        <v>0</v>
      </c>
      <c r="AP14" s="252">
        <f t="shared" si="22"/>
        <v>0</v>
      </c>
      <c r="AQ14" s="252">
        <f t="shared" si="22"/>
        <v>0</v>
      </c>
      <c r="AR14" s="252">
        <f t="shared" si="3"/>
        <v>0</v>
      </c>
      <c r="AS14" s="252">
        <f t="shared" si="4"/>
        <v>0</v>
      </c>
      <c r="AT14" s="252">
        <f t="shared" si="5"/>
        <v>0</v>
      </c>
      <c r="AU14" s="252">
        <f t="shared" si="6"/>
        <v>0</v>
      </c>
      <c r="AV14" s="252">
        <f t="shared" si="7"/>
        <v>0</v>
      </c>
      <c r="AW14" s="252">
        <f t="shared" si="8"/>
        <v>0</v>
      </c>
      <c r="AX14" s="252"/>
      <c r="AY14" s="252">
        <f t="shared" si="23"/>
        <v>0</v>
      </c>
      <c r="AZ14" s="252">
        <f t="shared" si="24"/>
        <v>0</v>
      </c>
      <c r="BA14" s="252"/>
      <c r="BB14" s="252">
        <f t="shared" si="25"/>
        <v>0</v>
      </c>
      <c r="BC14" s="252"/>
      <c r="BD14" s="252">
        <f t="shared" si="26"/>
        <v>0</v>
      </c>
      <c r="BE14" s="252"/>
      <c r="BF14" s="252"/>
      <c r="BG14" s="252">
        <f t="shared" si="27"/>
        <v>0</v>
      </c>
      <c r="BH14" s="252"/>
      <c r="BI14" s="252">
        <f t="shared" si="28"/>
        <v>0</v>
      </c>
      <c r="BJ14" s="252">
        <f t="shared" si="29"/>
        <v>0</v>
      </c>
      <c r="BK14" s="252">
        <f t="shared" si="9"/>
        <v>0</v>
      </c>
      <c r="BM14" s="252">
        <f t="shared" si="10"/>
        <v>0</v>
      </c>
      <c r="BO14" s="252">
        <f t="shared" si="11"/>
        <v>0</v>
      </c>
    </row>
    <row r="15" spans="1:70" ht="20.100000000000001" customHeight="1">
      <c r="B15" s="11">
        <v>7</v>
      </c>
      <c r="C15" s="52" t="str">
        <f>CONCATENATE('2'!C10,'2'!Q10,'2'!D10,'2'!Q10,'2'!E10)</f>
        <v xml:space="preserve">  </v>
      </c>
      <c r="D15" s="51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12">
        <f t="shared" si="0"/>
        <v>0</v>
      </c>
      <c r="Z15" s="12">
        <f t="shared" si="1"/>
        <v>0</v>
      </c>
      <c r="AA15" s="12">
        <f t="shared" si="2"/>
        <v>0</v>
      </c>
      <c r="AB15" s="13">
        <f>ROUNDUP(((40/AA5)*Y15),0)</f>
        <v>0</v>
      </c>
      <c r="AC15" s="14"/>
      <c r="AD15" s="14"/>
      <c r="AE15" s="263"/>
      <c r="AF15" s="252">
        <f t="shared" si="12"/>
        <v>0</v>
      </c>
      <c r="AG15" s="252">
        <f t="shared" si="13"/>
        <v>0</v>
      </c>
      <c r="AH15" s="252">
        <f t="shared" si="14"/>
        <v>0</v>
      </c>
      <c r="AI15" s="252">
        <f t="shared" si="15"/>
        <v>0</v>
      </c>
      <c r="AJ15" s="252">
        <f t="shared" si="16"/>
        <v>0</v>
      </c>
      <c r="AK15" s="252">
        <f t="shared" si="17"/>
        <v>0</v>
      </c>
      <c r="AL15" s="252">
        <f t="shared" si="18"/>
        <v>0</v>
      </c>
      <c r="AM15" s="252">
        <f t="shared" si="19"/>
        <v>0</v>
      </c>
      <c r="AN15" s="252">
        <f t="shared" si="20"/>
        <v>0</v>
      </c>
      <c r="AO15" s="252">
        <f t="shared" si="21"/>
        <v>0</v>
      </c>
      <c r="AP15" s="252">
        <f t="shared" si="22"/>
        <v>0</v>
      </c>
      <c r="AQ15" s="252">
        <f t="shared" si="22"/>
        <v>0</v>
      </c>
      <c r="AR15" s="252">
        <f t="shared" si="3"/>
        <v>0</v>
      </c>
      <c r="AS15" s="252">
        <f t="shared" si="4"/>
        <v>0</v>
      </c>
      <c r="AT15" s="252">
        <f t="shared" si="5"/>
        <v>0</v>
      </c>
      <c r="AU15" s="252">
        <f t="shared" si="6"/>
        <v>0</v>
      </c>
      <c r="AV15" s="252">
        <f t="shared" si="7"/>
        <v>0</v>
      </c>
      <c r="AW15" s="252">
        <f t="shared" si="8"/>
        <v>0</v>
      </c>
      <c r="AX15" s="252"/>
      <c r="AY15" s="252">
        <f t="shared" si="23"/>
        <v>0</v>
      </c>
      <c r="AZ15" s="252">
        <f t="shared" si="24"/>
        <v>0</v>
      </c>
      <c r="BA15" s="252"/>
      <c r="BB15" s="252">
        <f t="shared" si="25"/>
        <v>0</v>
      </c>
      <c r="BC15" s="252"/>
      <c r="BD15" s="252">
        <f t="shared" si="26"/>
        <v>0</v>
      </c>
      <c r="BE15" s="252"/>
      <c r="BF15" s="252"/>
      <c r="BG15" s="252">
        <f t="shared" si="27"/>
        <v>0</v>
      </c>
      <c r="BH15" s="252"/>
      <c r="BI15" s="252">
        <f t="shared" si="28"/>
        <v>0</v>
      </c>
      <c r="BJ15" s="252">
        <f t="shared" si="29"/>
        <v>0</v>
      </c>
      <c r="BK15" s="252">
        <f t="shared" si="9"/>
        <v>0</v>
      </c>
      <c r="BM15" s="252">
        <f t="shared" si="10"/>
        <v>0</v>
      </c>
      <c r="BO15" s="252">
        <f t="shared" si="11"/>
        <v>0</v>
      </c>
    </row>
    <row r="16" spans="1:70" ht="20.100000000000001" customHeight="1">
      <c r="B16" s="11">
        <v>8</v>
      </c>
      <c r="C16" s="52" t="str">
        <f>CONCATENATE('2'!C11,'2'!Q11,'2'!D11,'2'!Q11,'2'!E11)</f>
        <v xml:space="preserve">  </v>
      </c>
      <c r="D16" s="51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12">
        <f t="shared" si="0"/>
        <v>0</v>
      </c>
      <c r="Z16" s="12">
        <f t="shared" si="1"/>
        <v>0</v>
      </c>
      <c r="AA16" s="12">
        <f t="shared" si="2"/>
        <v>0</v>
      </c>
      <c r="AB16" s="13">
        <f>ROUNDUP(((40/AA5)*Y16),0)</f>
        <v>0</v>
      </c>
      <c r="AC16" s="14"/>
      <c r="AD16" s="14"/>
      <c r="AE16" s="263"/>
      <c r="AF16" s="252">
        <f t="shared" si="12"/>
        <v>0</v>
      </c>
      <c r="AG16" s="252">
        <f t="shared" si="13"/>
        <v>0</v>
      </c>
      <c r="AH16" s="252">
        <f t="shared" si="14"/>
        <v>0</v>
      </c>
      <c r="AI16" s="252">
        <f t="shared" si="15"/>
        <v>0</v>
      </c>
      <c r="AJ16" s="252">
        <f t="shared" si="16"/>
        <v>0</v>
      </c>
      <c r="AK16" s="252">
        <f t="shared" si="17"/>
        <v>0</v>
      </c>
      <c r="AL16" s="252">
        <f t="shared" si="18"/>
        <v>0</v>
      </c>
      <c r="AM16" s="252">
        <f t="shared" si="19"/>
        <v>0</v>
      </c>
      <c r="AN16" s="252">
        <f t="shared" si="20"/>
        <v>0</v>
      </c>
      <c r="AO16" s="252">
        <f t="shared" si="21"/>
        <v>0</v>
      </c>
      <c r="AP16" s="252">
        <f t="shared" si="22"/>
        <v>0</v>
      </c>
      <c r="AQ16" s="252">
        <f t="shared" si="22"/>
        <v>0</v>
      </c>
      <c r="AR16" s="252">
        <f t="shared" si="3"/>
        <v>0</v>
      </c>
      <c r="AS16" s="252">
        <f t="shared" si="4"/>
        <v>0</v>
      </c>
      <c r="AT16" s="252">
        <f t="shared" si="5"/>
        <v>0</v>
      </c>
      <c r="AU16" s="252">
        <f t="shared" si="6"/>
        <v>0</v>
      </c>
      <c r="AV16" s="252">
        <f t="shared" si="7"/>
        <v>0</v>
      </c>
      <c r="AW16" s="252">
        <f t="shared" si="8"/>
        <v>0</v>
      </c>
      <c r="AX16" s="252"/>
      <c r="AY16" s="252">
        <f t="shared" si="23"/>
        <v>0</v>
      </c>
      <c r="AZ16" s="252">
        <f t="shared" si="24"/>
        <v>0</v>
      </c>
      <c r="BA16" s="252"/>
      <c r="BB16" s="252">
        <f t="shared" si="25"/>
        <v>0</v>
      </c>
      <c r="BC16" s="252"/>
      <c r="BD16" s="252">
        <f t="shared" si="26"/>
        <v>0</v>
      </c>
      <c r="BE16" s="252"/>
      <c r="BF16" s="252"/>
      <c r="BG16" s="252">
        <f t="shared" si="27"/>
        <v>0</v>
      </c>
      <c r="BH16" s="252"/>
      <c r="BI16" s="252">
        <f t="shared" si="28"/>
        <v>0</v>
      </c>
      <c r="BJ16" s="252">
        <f t="shared" si="29"/>
        <v>0</v>
      </c>
      <c r="BK16" s="252">
        <f t="shared" si="9"/>
        <v>0</v>
      </c>
      <c r="BM16" s="252">
        <f t="shared" si="10"/>
        <v>0</v>
      </c>
      <c r="BO16" s="252">
        <f t="shared" si="11"/>
        <v>0</v>
      </c>
    </row>
    <row r="17" spans="2:67" ht="20.100000000000001" customHeight="1">
      <c r="B17" s="11">
        <v>9</v>
      </c>
      <c r="C17" s="52" t="str">
        <f>CONCATENATE('2'!C12,'2'!Q12,'2'!D12,'2'!Q12,'2'!E12)</f>
        <v xml:space="preserve">  </v>
      </c>
      <c r="D17" s="51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12">
        <f t="shared" si="0"/>
        <v>0</v>
      </c>
      <c r="Z17" s="12">
        <f t="shared" si="1"/>
        <v>0</v>
      </c>
      <c r="AA17" s="12">
        <f t="shared" si="2"/>
        <v>0</v>
      </c>
      <c r="AB17" s="13">
        <f>ROUNDUP(((40/AA5)*Y17),0)</f>
        <v>0</v>
      </c>
      <c r="AC17" s="14"/>
      <c r="AD17" s="14"/>
      <c r="AE17" s="263"/>
      <c r="AF17" s="252">
        <f t="shared" si="12"/>
        <v>0</v>
      </c>
      <c r="AG17" s="252">
        <f t="shared" si="13"/>
        <v>0</v>
      </c>
      <c r="AH17" s="252">
        <f t="shared" si="14"/>
        <v>0</v>
      </c>
      <c r="AI17" s="252">
        <f t="shared" si="15"/>
        <v>0</v>
      </c>
      <c r="AJ17" s="252">
        <f t="shared" si="16"/>
        <v>0</v>
      </c>
      <c r="AK17" s="252">
        <f t="shared" si="17"/>
        <v>0</v>
      </c>
      <c r="AL17" s="252">
        <f t="shared" si="18"/>
        <v>0</v>
      </c>
      <c r="AM17" s="252">
        <f t="shared" si="19"/>
        <v>0</v>
      </c>
      <c r="AN17" s="252">
        <f t="shared" si="20"/>
        <v>0</v>
      </c>
      <c r="AO17" s="252">
        <f t="shared" si="21"/>
        <v>0</v>
      </c>
      <c r="AP17" s="252">
        <f t="shared" si="22"/>
        <v>0</v>
      </c>
      <c r="AQ17" s="252">
        <f t="shared" si="22"/>
        <v>0</v>
      </c>
      <c r="AR17" s="252">
        <f t="shared" si="3"/>
        <v>0</v>
      </c>
      <c r="AS17" s="252">
        <f t="shared" si="4"/>
        <v>0</v>
      </c>
      <c r="AT17" s="252">
        <f t="shared" si="5"/>
        <v>0</v>
      </c>
      <c r="AU17" s="252">
        <f t="shared" si="6"/>
        <v>0</v>
      </c>
      <c r="AV17" s="252">
        <f t="shared" si="7"/>
        <v>0</v>
      </c>
      <c r="AW17" s="252">
        <f t="shared" si="8"/>
        <v>0</v>
      </c>
      <c r="AX17" s="252"/>
      <c r="AY17" s="252">
        <f t="shared" si="23"/>
        <v>0</v>
      </c>
      <c r="AZ17" s="252">
        <f t="shared" si="24"/>
        <v>0</v>
      </c>
      <c r="BA17" s="252"/>
      <c r="BB17" s="252">
        <f t="shared" si="25"/>
        <v>0</v>
      </c>
      <c r="BC17" s="252"/>
      <c r="BD17" s="252">
        <f t="shared" si="26"/>
        <v>0</v>
      </c>
      <c r="BE17" s="252"/>
      <c r="BF17" s="252"/>
      <c r="BG17" s="252">
        <f t="shared" si="27"/>
        <v>0</v>
      </c>
      <c r="BH17" s="252"/>
      <c r="BI17" s="252">
        <f t="shared" si="28"/>
        <v>0</v>
      </c>
      <c r="BJ17" s="252">
        <f t="shared" si="29"/>
        <v>0</v>
      </c>
      <c r="BK17" s="252">
        <f t="shared" si="9"/>
        <v>0</v>
      </c>
      <c r="BM17" s="252">
        <f t="shared" si="10"/>
        <v>0</v>
      </c>
      <c r="BO17" s="252">
        <f t="shared" si="11"/>
        <v>0</v>
      </c>
    </row>
    <row r="18" spans="2:67" ht="20.100000000000001" customHeight="1">
      <c r="B18" s="11">
        <v>10</v>
      </c>
      <c r="C18" s="52" t="str">
        <f>CONCATENATE('2'!C13,'2'!Q13,'2'!D13,'2'!Q13,'2'!E13)</f>
        <v xml:space="preserve">  </v>
      </c>
      <c r="D18" s="51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12">
        <f t="shared" si="0"/>
        <v>0</v>
      </c>
      <c r="Z18" s="12">
        <f t="shared" si="1"/>
        <v>0</v>
      </c>
      <c r="AA18" s="12">
        <f t="shared" si="2"/>
        <v>0</v>
      </c>
      <c r="AB18" s="13">
        <f>ROUNDUP(((40/AA5)*Y18),0)</f>
        <v>0</v>
      </c>
      <c r="AC18" s="14"/>
      <c r="AD18" s="14"/>
      <c r="AE18" s="263"/>
      <c r="AF18" s="252">
        <f t="shared" si="12"/>
        <v>0</v>
      </c>
      <c r="AG18" s="252">
        <f t="shared" si="13"/>
        <v>0</v>
      </c>
      <c r="AH18" s="252">
        <f t="shared" si="14"/>
        <v>0</v>
      </c>
      <c r="AI18" s="252">
        <f t="shared" si="15"/>
        <v>0</v>
      </c>
      <c r="AJ18" s="252">
        <f t="shared" si="16"/>
        <v>0</v>
      </c>
      <c r="AK18" s="252">
        <f t="shared" si="17"/>
        <v>0</v>
      </c>
      <c r="AL18" s="252">
        <f t="shared" si="18"/>
        <v>0</v>
      </c>
      <c r="AM18" s="252">
        <f t="shared" si="19"/>
        <v>0</v>
      </c>
      <c r="AN18" s="252">
        <f t="shared" si="20"/>
        <v>0</v>
      </c>
      <c r="AO18" s="252">
        <f t="shared" si="21"/>
        <v>0</v>
      </c>
      <c r="AP18" s="252">
        <f t="shared" si="22"/>
        <v>0</v>
      </c>
      <c r="AQ18" s="252">
        <f t="shared" si="22"/>
        <v>0</v>
      </c>
      <c r="AR18" s="252">
        <f t="shared" si="3"/>
        <v>0</v>
      </c>
      <c r="AS18" s="252">
        <f t="shared" si="4"/>
        <v>0</v>
      </c>
      <c r="AT18" s="252">
        <f t="shared" si="5"/>
        <v>0</v>
      </c>
      <c r="AU18" s="252">
        <f t="shared" si="6"/>
        <v>0</v>
      </c>
      <c r="AV18" s="252">
        <f t="shared" si="7"/>
        <v>0</v>
      </c>
      <c r="AW18" s="252">
        <f t="shared" si="8"/>
        <v>0</v>
      </c>
      <c r="AX18" s="252"/>
      <c r="AY18" s="252">
        <f t="shared" si="23"/>
        <v>0</v>
      </c>
      <c r="AZ18" s="252">
        <f t="shared" si="24"/>
        <v>0</v>
      </c>
      <c r="BA18" s="252"/>
      <c r="BB18" s="252">
        <f t="shared" si="25"/>
        <v>0</v>
      </c>
      <c r="BC18" s="252"/>
      <c r="BD18" s="252">
        <f t="shared" si="26"/>
        <v>0</v>
      </c>
      <c r="BE18" s="252"/>
      <c r="BF18" s="252"/>
      <c r="BG18" s="252">
        <f t="shared" si="27"/>
        <v>0</v>
      </c>
      <c r="BH18" s="252"/>
      <c r="BI18" s="252">
        <f t="shared" si="28"/>
        <v>0</v>
      </c>
      <c r="BJ18" s="252">
        <f t="shared" si="29"/>
        <v>0</v>
      </c>
      <c r="BK18" s="252">
        <f t="shared" si="9"/>
        <v>0</v>
      </c>
      <c r="BM18" s="252">
        <f t="shared" si="10"/>
        <v>0</v>
      </c>
      <c r="BO18" s="252">
        <f t="shared" si="11"/>
        <v>0</v>
      </c>
    </row>
    <row r="19" spans="2:67" ht="20.100000000000001" customHeight="1">
      <c r="B19" s="11">
        <v>11</v>
      </c>
      <c r="C19" s="52" t="str">
        <f>CONCATENATE('2'!C14,'2'!Q14,'2'!D14,'2'!Q14,'2'!E14)</f>
        <v xml:space="preserve">  </v>
      </c>
      <c r="D19" s="51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12">
        <f t="shared" si="0"/>
        <v>0</v>
      </c>
      <c r="Z19" s="12">
        <f t="shared" si="1"/>
        <v>0</v>
      </c>
      <c r="AA19" s="12">
        <f t="shared" si="2"/>
        <v>0</v>
      </c>
      <c r="AB19" s="13">
        <f>ROUNDUP(((40/AA5)*Y19),0)</f>
        <v>0</v>
      </c>
      <c r="AC19" s="14"/>
      <c r="AD19" s="14"/>
      <c r="AE19" s="263"/>
      <c r="AF19" s="252">
        <f t="shared" si="12"/>
        <v>0</v>
      </c>
      <c r="AG19" s="252">
        <f t="shared" si="13"/>
        <v>0</v>
      </c>
      <c r="AH19" s="252">
        <f t="shared" si="14"/>
        <v>0</v>
      </c>
      <c r="AI19" s="252">
        <f t="shared" si="15"/>
        <v>0</v>
      </c>
      <c r="AJ19" s="252">
        <f t="shared" si="16"/>
        <v>0</v>
      </c>
      <c r="AK19" s="252">
        <f t="shared" si="17"/>
        <v>0</v>
      </c>
      <c r="AL19" s="252">
        <f t="shared" si="18"/>
        <v>0</v>
      </c>
      <c r="AM19" s="252">
        <f t="shared" si="19"/>
        <v>0</v>
      </c>
      <c r="AN19" s="252">
        <f t="shared" si="20"/>
        <v>0</v>
      </c>
      <c r="AO19" s="252">
        <f t="shared" si="21"/>
        <v>0</v>
      </c>
      <c r="AP19" s="252">
        <f t="shared" si="22"/>
        <v>0</v>
      </c>
      <c r="AQ19" s="252">
        <f t="shared" si="22"/>
        <v>0</v>
      </c>
      <c r="AR19" s="252">
        <f t="shared" si="3"/>
        <v>0</v>
      </c>
      <c r="AS19" s="252">
        <f t="shared" si="4"/>
        <v>0</v>
      </c>
      <c r="AT19" s="252">
        <f t="shared" si="5"/>
        <v>0</v>
      </c>
      <c r="AU19" s="252">
        <f t="shared" si="6"/>
        <v>0</v>
      </c>
      <c r="AV19" s="252">
        <f t="shared" si="7"/>
        <v>0</v>
      </c>
      <c r="AW19" s="252">
        <f t="shared" si="8"/>
        <v>0</v>
      </c>
      <c r="AX19" s="252"/>
      <c r="AY19" s="252">
        <f t="shared" si="23"/>
        <v>0</v>
      </c>
      <c r="AZ19" s="252">
        <f t="shared" si="24"/>
        <v>0</v>
      </c>
      <c r="BA19" s="252"/>
      <c r="BB19" s="252">
        <f t="shared" si="25"/>
        <v>0</v>
      </c>
      <c r="BC19" s="252"/>
      <c r="BD19" s="252">
        <f t="shared" si="26"/>
        <v>0</v>
      </c>
      <c r="BE19" s="252"/>
      <c r="BF19" s="252"/>
      <c r="BG19" s="252">
        <f t="shared" si="27"/>
        <v>0</v>
      </c>
      <c r="BH19" s="252"/>
      <c r="BI19" s="252">
        <f t="shared" si="28"/>
        <v>0</v>
      </c>
      <c r="BJ19" s="252">
        <f t="shared" si="29"/>
        <v>0</v>
      </c>
      <c r="BK19" s="252">
        <f t="shared" si="9"/>
        <v>0</v>
      </c>
      <c r="BM19" s="252">
        <f t="shared" si="10"/>
        <v>0</v>
      </c>
      <c r="BO19" s="252">
        <f t="shared" si="11"/>
        <v>0</v>
      </c>
    </row>
    <row r="20" spans="2:67" ht="20.100000000000001" customHeight="1">
      <c r="B20" s="11">
        <v>12</v>
      </c>
      <c r="C20" s="52" t="str">
        <f>CONCATENATE('2'!C15,'2'!Q15,'2'!D15,'2'!Q15,'2'!E15)</f>
        <v xml:space="preserve">  </v>
      </c>
      <c r="D20" s="51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12">
        <f t="shared" si="0"/>
        <v>0</v>
      </c>
      <c r="Z20" s="12">
        <f t="shared" si="1"/>
        <v>0</v>
      </c>
      <c r="AA20" s="12">
        <f t="shared" si="2"/>
        <v>0</v>
      </c>
      <c r="AB20" s="13">
        <f>ROUNDUP(((40/AA5)*Y20),0)</f>
        <v>0</v>
      </c>
      <c r="AC20" s="14"/>
      <c r="AD20" s="14"/>
      <c r="AE20" s="263"/>
      <c r="AF20" s="252">
        <f t="shared" si="12"/>
        <v>0</v>
      </c>
      <c r="AG20" s="252">
        <f t="shared" si="13"/>
        <v>0</v>
      </c>
      <c r="AH20" s="252">
        <f t="shared" si="14"/>
        <v>0</v>
      </c>
      <c r="AI20" s="252">
        <f t="shared" si="15"/>
        <v>0</v>
      </c>
      <c r="AJ20" s="252">
        <f t="shared" si="16"/>
        <v>0</v>
      </c>
      <c r="AK20" s="252">
        <f t="shared" si="17"/>
        <v>0</v>
      </c>
      <c r="AL20" s="252">
        <f t="shared" si="18"/>
        <v>0</v>
      </c>
      <c r="AM20" s="252">
        <f t="shared" si="19"/>
        <v>0</v>
      </c>
      <c r="AN20" s="252">
        <f t="shared" si="20"/>
        <v>0</v>
      </c>
      <c r="AO20" s="252">
        <f t="shared" si="21"/>
        <v>0</v>
      </c>
      <c r="AP20" s="252">
        <f t="shared" si="22"/>
        <v>0</v>
      </c>
      <c r="AQ20" s="252">
        <f t="shared" si="22"/>
        <v>0</v>
      </c>
      <c r="AR20" s="252">
        <f t="shared" si="3"/>
        <v>0</v>
      </c>
      <c r="AS20" s="252">
        <f t="shared" si="4"/>
        <v>0</v>
      </c>
      <c r="AT20" s="252">
        <f t="shared" si="5"/>
        <v>0</v>
      </c>
      <c r="AU20" s="252">
        <f t="shared" si="6"/>
        <v>0</v>
      </c>
      <c r="AV20" s="252">
        <f t="shared" si="7"/>
        <v>0</v>
      </c>
      <c r="AW20" s="252">
        <f t="shared" si="8"/>
        <v>0</v>
      </c>
      <c r="AX20" s="252"/>
      <c r="AY20" s="252">
        <f t="shared" si="23"/>
        <v>0</v>
      </c>
      <c r="AZ20" s="252">
        <f t="shared" si="24"/>
        <v>0</v>
      </c>
      <c r="BA20" s="252"/>
      <c r="BB20" s="252">
        <f t="shared" si="25"/>
        <v>0</v>
      </c>
      <c r="BC20" s="252"/>
      <c r="BD20" s="252">
        <f t="shared" si="26"/>
        <v>0</v>
      </c>
      <c r="BE20" s="252"/>
      <c r="BF20" s="252"/>
      <c r="BG20" s="252">
        <f t="shared" si="27"/>
        <v>0</v>
      </c>
      <c r="BH20" s="252"/>
      <c r="BI20" s="252">
        <f t="shared" si="28"/>
        <v>0</v>
      </c>
      <c r="BJ20" s="252">
        <f t="shared" si="29"/>
        <v>0</v>
      </c>
      <c r="BK20" s="252">
        <f t="shared" si="9"/>
        <v>0</v>
      </c>
      <c r="BM20" s="252">
        <f t="shared" si="10"/>
        <v>0</v>
      </c>
      <c r="BO20" s="252">
        <f t="shared" si="11"/>
        <v>0</v>
      </c>
    </row>
    <row r="21" spans="2:67" ht="20.100000000000001" customHeight="1">
      <c r="B21" s="11">
        <v>13</v>
      </c>
      <c r="C21" s="52" t="str">
        <f>CONCATENATE('2'!C16,'2'!Q16,'2'!D16,'2'!Q16,'2'!E16)</f>
        <v xml:space="preserve">  </v>
      </c>
      <c r="D21" s="51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12">
        <f t="shared" si="0"/>
        <v>0</v>
      </c>
      <c r="Z21" s="12">
        <f t="shared" si="1"/>
        <v>0</v>
      </c>
      <c r="AA21" s="12">
        <f t="shared" si="2"/>
        <v>0</v>
      </c>
      <c r="AB21" s="13">
        <f>ROUNDUP(((40/AA5)*Y21),0)</f>
        <v>0</v>
      </c>
      <c r="AC21" s="14"/>
      <c r="AD21" s="14"/>
      <c r="AE21" s="263"/>
      <c r="AF21" s="252">
        <f t="shared" si="12"/>
        <v>0</v>
      </c>
      <c r="AG21" s="252">
        <f t="shared" si="13"/>
        <v>0</v>
      </c>
      <c r="AH21" s="252">
        <f t="shared" si="14"/>
        <v>0</v>
      </c>
      <c r="AI21" s="252">
        <f t="shared" si="15"/>
        <v>0</v>
      </c>
      <c r="AJ21" s="252">
        <f t="shared" si="16"/>
        <v>0</v>
      </c>
      <c r="AK21" s="252">
        <f t="shared" si="17"/>
        <v>0</v>
      </c>
      <c r="AL21" s="252">
        <f t="shared" si="18"/>
        <v>0</v>
      </c>
      <c r="AM21" s="252">
        <f t="shared" si="19"/>
        <v>0</v>
      </c>
      <c r="AN21" s="252">
        <f t="shared" si="20"/>
        <v>0</v>
      </c>
      <c r="AO21" s="252">
        <f t="shared" si="21"/>
        <v>0</v>
      </c>
      <c r="AP21" s="252">
        <f t="shared" si="22"/>
        <v>0</v>
      </c>
      <c r="AQ21" s="252">
        <f t="shared" si="22"/>
        <v>0</v>
      </c>
      <c r="AR21" s="252">
        <f t="shared" si="3"/>
        <v>0</v>
      </c>
      <c r="AS21" s="252">
        <f t="shared" si="4"/>
        <v>0</v>
      </c>
      <c r="AT21" s="252">
        <f t="shared" si="5"/>
        <v>0</v>
      </c>
      <c r="AU21" s="252">
        <f t="shared" si="6"/>
        <v>0</v>
      </c>
      <c r="AV21" s="252">
        <f t="shared" si="7"/>
        <v>0</v>
      </c>
      <c r="AW21" s="252">
        <f t="shared" si="8"/>
        <v>0</v>
      </c>
      <c r="AX21" s="252"/>
      <c r="AY21" s="252">
        <f t="shared" si="23"/>
        <v>0</v>
      </c>
      <c r="AZ21" s="252">
        <f t="shared" si="24"/>
        <v>0</v>
      </c>
      <c r="BA21" s="252"/>
      <c r="BB21" s="252">
        <f t="shared" si="25"/>
        <v>0</v>
      </c>
      <c r="BC21" s="252"/>
      <c r="BD21" s="252">
        <f t="shared" si="26"/>
        <v>0</v>
      </c>
      <c r="BE21" s="252"/>
      <c r="BF21" s="252"/>
      <c r="BG21" s="252">
        <f t="shared" si="27"/>
        <v>0</v>
      </c>
      <c r="BH21" s="252"/>
      <c r="BI21" s="252">
        <f t="shared" si="28"/>
        <v>0</v>
      </c>
      <c r="BJ21" s="252">
        <f t="shared" si="29"/>
        <v>0</v>
      </c>
      <c r="BK21" s="252">
        <f t="shared" si="9"/>
        <v>0</v>
      </c>
      <c r="BM21" s="252">
        <f t="shared" si="10"/>
        <v>0</v>
      </c>
      <c r="BO21" s="252">
        <f t="shared" si="11"/>
        <v>0</v>
      </c>
    </row>
    <row r="22" spans="2:67" ht="20.100000000000001" customHeight="1">
      <c r="B22" s="11">
        <v>14</v>
      </c>
      <c r="C22" s="52" t="str">
        <f>CONCATENATE('2'!C17,'2'!Q17,'2'!D17,'2'!Q17,'2'!E17)</f>
        <v xml:space="preserve">  </v>
      </c>
      <c r="D22" s="51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12">
        <f t="shared" si="0"/>
        <v>0</v>
      </c>
      <c r="Z22" s="12">
        <f t="shared" si="1"/>
        <v>0</v>
      </c>
      <c r="AA22" s="12">
        <f t="shared" si="2"/>
        <v>0</v>
      </c>
      <c r="AB22" s="13">
        <f>ROUNDUP(((40/AA5)*Y22),0)</f>
        <v>0</v>
      </c>
      <c r="AC22" s="14"/>
      <c r="AD22" s="14"/>
      <c r="AE22" s="263"/>
      <c r="AF22" s="252">
        <f t="shared" si="12"/>
        <v>0</v>
      </c>
      <c r="AG22" s="252">
        <f t="shared" si="13"/>
        <v>0</v>
      </c>
      <c r="AH22" s="252">
        <f t="shared" si="14"/>
        <v>0</v>
      </c>
      <c r="AI22" s="252">
        <f t="shared" si="15"/>
        <v>0</v>
      </c>
      <c r="AJ22" s="252">
        <f t="shared" si="16"/>
        <v>0</v>
      </c>
      <c r="AK22" s="252">
        <f t="shared" si="17"/>
        <v>0</v>
      </c>
      <c r="AL22" s="252">
        <f t="shared" si="18"/>
        <v>0</v>
      </c>
      <c r="AM22" s="252">
        <f t="shared" si="19"/>
        <v>0</v>
      </c>
      <c r="AN22" s="252">
        <f t="shared" si="20"/>
        <v>0</v>
      </c>
      <c r="AO22" s="252">
        <f t="shared" si="21"/>
        <v>0</v>
      </c>
      <c r="AP22" s="252">
        <f t="shared" si="22"/>
        <v>0</v>
      </c>
      <c r="AQ22" s="252">
        <f t="shared" si="22"/>
        <v>0</v>
      </c>
      <c r="AR22" s="252">
        <f t="shared" si="3"/>
        <v>0</v>
      </c>
      <c r="AS22" s="252">
        <f t="shared" si="4"/>
        <v>0</v>
      </c>
      <c r="AT22" s="252">
        <f t="shared" si="5"/>
        <v>0</v>
      </c>
      <c r="AU22" s="252">
        <f t="shared" si="6"/>
        <v>0</v>
      </c>
      <c r="AV22" s="252">
        <f t="shared" si="7"/>
        <v>0</v>
      </c>
      <c r="AW22" s="252">
        <f t="shared" si="8"/>
        <v>0</v>
      </c>
      <c r="AX22" s="252"/>
      <c r="AY22" s="252">
        <f t="shared" si="23"/>
        <v>0</v>
      </c>
      <c r="AZ22" s="252">
        <f t="shared" si="24"/>
        <v>0</v>
      </c>
      <c r="BA22" s="252"/>
      <c r="BB22" s="252">
        <f t="shared" si="25"/>
        <v>0</v>
      </c>
      <c r="BC22" s="252"/>
      <c r="BD22" s="252">
        <f t="shared" si="26"/>
        <v>0</v>
      </c>
      <c r="BE22" s="252"/>
      <c r="BF22" s="252"/>
      <c r="BG22" s="252">
        <f t="shared" si="27"/>
        <v>0</v>
      </c>
      <c r="BH22" s="252"/>
      <c r="BI22" s="252">
        <f t="shared" si="28"/>
        <v>0</v>
      </c>
      <c r="BJ22" s="252">
        <f t="shared" si="29"/>
        <v>0</v>
      </c>
      <c r="BK22" s="252">
        <f t="shared" si="9"/>
        <v>0</v>
      </c>
      <c r="BM22" s="252">
        <f t="shared" si="10"/>
        <v>0</v>
      </c>
      <c r="BO22" s="252">
        <f t="shared" si="11"/>
        <v>0</v>
      </c>
    </row>
    <row r="23" spans="2:67" ht="20.100000000000001" customHeight="1">
      <c r="B23" s="11">
        <v>15</v>
      </c>
      <c r="C23" s="52" t="str">
        <f>CONCATENATE('2'!C18,'2'!Q18,'2'!D18,'2'!Q18,'2'!E18)</f>
        <v xml:space="preserve">  </v>
      </c>
      <c r="D23" s="51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12">
        <f t="shared" si="0"/>
        <v>0</v>
      </c>
      <c r="Z23" s="12">
        <f t="shared" si="1"/>
        <v>0</v>
      </c>
      <c r="AA23" s="12">
        <f t="shared" si="2"/>
        <v>0</v>
      </c>
      <c r="AB23" s="13">
        <f>ROUNDUP(((40/AA5)*Y23),0)</f>
        <v>0</v>
      </c>
      <c r="AC23" s="14"/>
      <c r="AD23" s="14"/>
      <c r="AE23" s="263"/>
      <c r="AF23" s="252">
        <f t="shared" si="12"/>
        <v>0</v>
      </c>
      <c r="AG23" s="252">
        <f t="shared" si="13"/>
        <v>0</v>
      </c>
      <c r="AH23" s="252">
        <f t="shared" si="14"/>
        <v>0</v>
      </c>
      <c r="AI23" s="252">
        <f t="shared" si="15"/>
        <v>0</v>
      </c>
      <c r="AJ23" s="252">
        <f t="shared" si="16"/>
        <v>0</v>
      </c>
      <c r="AK23" s="252">
        <f t="shared" si="17"/>
        <v>0</v>
      </c>
      <c r="AL23" s="252">
        <f t="shared" si="18"/>
        <v>0</v>
      </c>
      <c r="AM23" s="252">
        <f t="shared" si="19"/>
        <v>0</v>
      </c>
      <c r="AN23" s="252">
        <f t="shared" si="20"/>
        <v>0</v>
      </c>
      <c r="AO23" s="252">
        <f t="shared" si="21"/>
        <v>0</v>
      </c>
      <c r="AP23" s="252">
        <f t="shared" si="22"/>
        <v>0</v>
      </c>
      <c r="AQ23" s="252">
        <f t="shared" si="22"/>
        <v>0</v>
      </c>
      <c r="AR23" s="252">
        <f t="shared" si="3"/>
        <v>0</v>
      </c>
      <c r="AS23" s="252">
        <f t="shared" si="4"/>
        <v>0</v>
      </c>
      <c r="AT23" s="252">
        <f t="shared" si="5"/>
        <v>0</v>
      </c>
      <c r="AU23" s="252">
        <f t="shared" si="6"/>
        <v>0</v>
      </c>
      <c r="AV23" s="252">
        <f t="shared" si="7"/>
        <v>0</v>
      </c>
      <c r="AW23" s="252">
        <f t="shared" si="8"/>
        <v>0</v>
      </c>
      <c r="AX23" s="252"/>
      <c r="AY23" s="252">
        <f t="shared" si="23"/>
        <v>0</v>
      </c>
      <c r="AZ23" s="252">
        <f t="shared" si="24"/>
        <v>0</v>
      </c>
      <c r="BA23" s="252"/>
      <c r="BB23" s="252">
        <f t="shared" si="25"/>
        <v>0</v>
      </c>
      <c r="BC23" s="252"/>
      <c r="BD23" s="252">
        <f t="shared" si="26"/>
        <v>0</v>
      </c>
      <c r="BE23" s="252"/>
      <c r="BF23" s="252"/>
      <c r="BG23" s="252">
        <f t="shared" si="27"/>
        <v>0</v>
      </c>
      <c r="BH23" s="252"/>
      <c r="BI23" s="252">
        <f t="shared" si="28"/>
        <v>0</v>
      </c>
      <c r="BJ23" s="252">
        <f t="shared" si="29"/>
        <v>0</v>
      </c>
      <c r="BK23" s="252">
        <f t="shared" si="9"/>
        <v>0</v>
      </c>
      <c r="BM23" s="252">
        <f t="shared" si="10"/>
        <v>0</v>
      </c>
      <c r="BO23" s="252">
        <f t="shared" si="11"/>
        <v>0</v>
      </c>
    </row>
    <row r="24" spans="2:67" ht="20.100000000000001" customHeight="1">
      <c r="B24" s="11">
        <v>16</v>
      </c>
      <c r="C24" s="52" t="str">
        <f>CONCATENATE('2'!C19,'2'!Q19,'2'!D19,'2'!Q19,'2'!E19)</f>
        <v xml:space="preserve">  </v>
      </c>
      <c r="D24" s="51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12">
        <f t="shared" si="0"/>
        <v>0</v>
      </c>
      <c r="Z24" s="12">
        <f t="shared" si="1"/>
        <v>0</v>
      </c>
      <c r="AA24" s="12">
        <f t="shared" si="2"/>
        <v>0</v>
      </c>
      <c r="AB24" s="13">
        <f>ROUNDUP(((40/AA5)*Y24),0)</f>
        <v>0</v>
      </c>
      <c r="AC24" s="14"/>
      <c r="AD24" s="14"/>
      <c r="AE24" s="263"/>
      <c r="AF24" s="252">
        <f t="shared" si="12"/>
        <v>0</v>
      </c>
      <c r="AG24" s="252">
        <f t="shared" si="13"/>
        <v>0</v>
      </c>
      <c r="AH24" s="252">
        <f t="shared" si="14"/>
        <v>0</v>
      </c>
      <c r="AI24" s="252">
        <f t="shared" si="15"/>
        <v>0</v>
      </c>
      <c r="AJ24" s="252">
        <f t="shared" si="16"/>
        <v>0</v>
      </c>
      <c r="AK24" s="252">
        <f t="shared" si="17"/>
        <v>0</v>
      </c>
      <c r="AL24" s="252">
        <f t="shared" si="18"/>
        <v>0</v>
      </c>
      <c r="AM24" s="252">
        <f t="shared" si="19"/>
        <v>0</v>
      </c>
      <c r="AN24" s="252">
        <f t="shared" si="20"/>
        <v>0</v>
      </c>
      <c r="AO24" s="252">
        <f t="shared" si="21"/>
        <v>0</v>
      </c>
      <c r="AP24" s="252">
        <f t="shared" si="22"/>
        <v>0</v>
      </c>
      <c r="AQ24" s="252">
        <f t="shared" si="22"/>
        <v>0</v>
      </c>
      <c r="AR24" s="252">
        <f t="shared" si="3"/>
        <v>0</v>
      </c>
      <c r="AS24" s="252">
        <f t="shared" si="4"/>
        <v>0</v>
      </c>
      <c r="AT24" s="252">
        <f t="shared" si="5"/>
        <v>0</v>
      </c>
      <c r="AU24" s="252">
        <f t="shared" si="6"/>
        <v>0</v>
      </c>
      <c r="AV24" s="252">
        <f t="shared" si="7"/>
        <v>0</v>
      </c>
      <c r="AW24" s="252">
        <f t="shared" si="8"/>
        <v>0</v>
      </c>
      <c r="AX24" s="252"/>
      <c r="AY24" s="252">
        <f t="shared" si="23"/>
        <v>0</v>
      </c>
      <c r="AZ24" s="252">
        <f t="shared" si="24"/>
        <v>0</v>
      </c>
      <c r="BA24" s="252"/>
      <c r="BB24" s="252">
        <f t="shared" si="25"/>
        <v>0</v>
      </c>
      <c r="BC24" s="252"/>
      <c r="BD24" s="252">
        <f t="shared" si="26"/>
        <v>0</v>
      </c>
      <c r="BE24" s="252"/>
      <c r="BF24" s="252"/>
      <c r="BG24" s="252">
        <f t="shared" si="27"/>
        <v>0</v>
      </c>
      <c r="BH24" s="252"/>
      <c r="BI24" s="252">
        <f t="shared" si="28"/>
        <v>0</v>
      </c>
      <c r="BJ24" s="252">
        <f t="shared" si="29"/>
        <v>0</v>
      </c>
      <c r="BK24" s="252">
        <f t="shared" si="9"/>
        <v>0</v>
      </c>
      <c r="BM24" s="252">
        <f t="shared" si="10"/>
        <v>0</v>
      </c>
      <c r="BO24" s="252">
        <f t="shared" si="11"/>
        <v>0</v>
      </c>
    </row>
    <row r="25" spans="2:67" ht="20.100000000000001" customHeight="1">
      <c r="B25" s="11">
        <v>17</v>
      </c>
      <c r="C25" s="52" t="str">
        <f>CONCATENATE('2'!C20,'2'!Q20,'2'!D20,'2'!Q20,'2'!E20)</f>
        <v xml:space="preserve">  </v>
      </c>
      <c r="D25" s="51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12">
        <f t="shared" si="0"/>
        <v>0</v>
      </c>
      <c r="Z25" s="12">
        <f t="shared" si="1"/>
        <v>0</v>
      </c>
      <c r="AA25" s="12">
        <f t="shared" si="2"/>
        <v>0</v>
      </c>
      <c r="AB25" s="13">
        <f>ROUNDUP(((40/AA5)*Y25),0)</f>
        <v>0</v>
      </c>
      <c r="AC25" s="14"/>
      <c r="AD25" s="14"/>
      <c r="AE25" s="263"/>
      <c r="AF25" s="252">
        <f t="shared" si="12"/>
        <v>0</v>
      </c>
      <c r="AG25" s="252">
        <f t="shared" si="13"/>
        <v>0</v>
      </c>
      <c r="AH25" s="252">
        <f t="shared" si="14"/>
        <v>0</v>
      </c>
      <c r="AI25" s="252">
        <f t="shared" si="15"/>
        <v>0</v>
      </c>
      <c r="AJ25" s="252">
        <f t="shared" si="16"/>
        <v>0</v>
      </c>
      <c r="AK25" s="252">
        <f t="shared" si="17"/>
        <v>0</v>
      </c>
      <c r="AL25" s="252">
        <f t="shared" si="18"/>
        <v>0</v>
      </c>
      <c r="AM25" s="252">
        <f t="shared" si="19"/>
        <v>0</v>
      </c>
      <c r="AN25" s="252">
        <f t="shared" si="20"/>
        <v>0</v>
      </c>
      <c r="AO25" s="252">
        <f t="shared" si="21"/>
        <v>0</v>
      </c>
      <c r="AP25" s="252">
        <f t="shared" si="22"/>
        <v>0</v>
      </c>
      <c r="AQ25" s="252">
        <f t="shared" si="22"/>
        <v>0</v>
      </c>
      <c r="AR25" s="252">
        <f t="shared" si="3"/>
        <v>0</v>
      </c>
      <c r="AS25" s="252">
        <f t="shared" si="4"/>
        <v>0</v>
      </c>
      <c r="AT25" s="252">
        <f t="shared" si="5"/>
        <v>0</v>
      </c>
      <c r="AU25" s="252">
        <f t="shared" si="6"/>
        <v>0</v>
      </c>
      <c r="AV25" s="252">
        <f t="shared" si="7"/>
        <v>0</v>
      </c>
      <c r="AW25" s="252">
        <f t="shared" si="8"/>
        <v>0</v>
      </c>
      <c r="AX25" s="252"/>
      <c r="AY25" s="252">
        <f t="shared" si="23"/>
        <v>0</v>
      </c>
      <c r="AZ25" s="252">
        <f t="shared" si="24"/>
        <v>0</v>
      </c>
      <c r="BA25" s="252"/>
      <c r="BB25" s="252">
        <f t="shared" si="25"/>
        <v>0</v>
      </c>
      <c r="BC25" s="252"/>
      <c r="BD25" s="252">
        <f t="shared" si="26"/>
        <v>0</v>
      </c>
      <c r="BE25" s="252"/>
      <c r="BF25" s="252"/>
      <c r="BG25" s="252">
        <f t="shared" si="27"/>
        <v>0</v>
      </c>
      <c r="BH25" s="252"/>
      <c r="BI25" s="252">
        <f t="shared" si="28"/>
        <v>0</v>
      </c>
      <c r="BJ25" s="252">
        <f t="shared" si="29"/>
        <v>0</v>
      </c>
      <c r="BK25" s="252">
        <f t="shared" si="9"/>
        <v>0</v>
      </c>
      <c r="BM25" s="252">
        <f t="shared" si="10"/>
        <v>0</v>
      </c>
      <c r="BO25" s="252">
        <f t="shared" si="11"/>
        <v>0</v>
      </c>
    </row>
    <row r="26" spans="2:67" ht="20.100000000000001" customHeight="1">
      <c r="B26" s="11">
        <v>18</v>
      </c>
      <c r="C26" s="52" t="str">
        <f>CONCATENATE('2'!C21,'2'!Q21,'2'!D21,'2'!Q21,'2'!E21)</f>
        <v xml:space="preserve">  </v>
      </c>
      <c r="D26" s="51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12">
        <f t="shared" si="0"/>
        <v>0</v>
      </c>
      <c r="Z26" s="12">
        <f t="shared" si="1"/>
        <v>0</v>
      </c>
      <c r="AA26" s="12">
        <f t="shared" si="2"/>
        <v>0</v>
      </c>
      <c r="AB26" s="13">
        <f>ROUNDUP(((40/AA5)*Y26),0)</f>
        <v>0</v>
      </c>
      <c r="AC26" s="14"/>
      <c r="AD26" s="14"/>
      <c r="AE26" s="263"/>
      <c r="AF26" s="252">
        <f t="shared" si="12"/>
        <v>0</v>
      </c>
      <c r="AG26" s="252">
        <f t="shared" si="13"/>
        <v>0</v>
      </c>
      <c r="AH26" s="252">
        <f t="shared" si="14"/>
        <v>0</v>
      </c>
      <c r="AI26" s="252">
        <f t="shared" si="15"/>
        <v>0</v>
      </c>
      <c r="AJ26" s="252">
        <f t="shared" si="16"/>
        <v>0</v>
      </c>
      <c r="AK26" s="252">
        <f t="shared" si="17"/>
        <v>0</v>
      </c>
      <c r="AL26" s="252">
        <f t="shared" si="18"/>
        <v>0</v>
      </c>
      <c r="AM26" s="252">
        <f t="shared" si="19"/>
        <v>0</v>
      </c>
      <c r="AN26" s="252">
        <f t="shared" si="20"/>
        <v>0</v>
      </c>
      <c r="AO26" s="252">
        <f t="shared" si="21"/>
        <v>0</v>
      </c>
      <c r="AP26" s="252">
        <f t="shared" si="22"/>
        <v>0</v>
      </c>
      <c r="AQ26" s="252">
        <f t="shared" si="22"/>
        <v>0</v>
      </c>
      <c r="AR26" s="252">
        <f t="shared" si="3"/>
        <v>0</v>
      </c>
      <c r="AS26" s="252">
        <f t="shared" si="4"/>
        <v>0</v>
      </c>
      <c r="AT26" s="252">
        <f t="shared" si="5"/>
        <v>0</v>
      </c>
      <c r="AU26" s="252">
        <f t="shared" si="6"/>
        <v>0</v>
      </c>
      <c r="AV26" s="252">
        <f t="shared" si="7"/>
        <v>0</v>
      </c>
      <c r="AW26" s="252">
        <f t="shared" si="8"/>
        <v>0</v>
      </c>
      <c r="AX26" s="252"/>
      <c r="AY26" s="252">
        <f t="shared" si="23"/>
        <v>0</v>
      </c>
      <c r="AZ26" s="252">
        <f t="shared" si="24"/>
        <v>0</v>
      </c>
      <c r="BA26" s="252"/>
      <c r="BB26" s="252">
        <f t="shared" si="25"/>
        <v>0</v>
      </c>
      <c r="BC26" s="252"/>
      <c r="BD26" s="252">
        <f t="shared" si="26"/>
        <v>0</v>
      </c>
      <c r="BE26" s="252"/>
      <c r="BF26" s="252"/>
      <c r="BG26" s="252">
        <f t="shared" si="27"/>
        <v>0</v>
      </c>
      <c r="BH26" s="252"/>
      <c r="BI26" s="252">
        <f t="shared" si="28"/>
        <v>0</v>
      </c>
      <c r="BJ26" s="252">
        <f t="shared" si="29"/>
        <v>0</v>
      </c>
      <c r="BK26" s="252">
        <f t="shared" si="9"/>
        <v>0</v>
      </c>
      <c r="BM26" s="252">
        <f t="shared" si="10"/>
        <v>0</v>
      </c>
      <c r="BO26" s="252">
        <f t="shared" si="11"/>
        <v>0</v>
      </c>
    </row>
    <row r="27" spans="2:67" ht="20.100000000000001" customHeight="1">
      <c r="B27" s="11">
        <v>19</v>
      </c>
      <c r="C27" s="52" t="str">
        <f>CONCATENATE('2'!C22,'2'!Q22,'2'!D22,'2'!Q22,'2'!E22)</f>
        <v xml:space="preserve">  </v>
      </c>
      <c r="D27" s="51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12">
        <f t="shared" si="0"/>
        <v>0</v>
      </c>
      <c r="Z27" s="12">
        <f t="shared" si="1"/>
        <v>0</v>
      </c>
      <c r="AA27" s="12">
        <f t="shared" si="2"/>
        <v>0</v>
      </c>
      <c r="AB27" s="13">
        <f>ROUNDUP(((40/AA5)*Y27),0)</f>
        <v>0</v>
      </c>
      <c r="AC27" s="14"/>
      <c r="AD27" s="14"/>
      <c r="AE27" s="263"/>
      <c r="AF27" s="252">
        <f t="shared" si="12"/>
        <v>0</v>
      </c>
      <c r="AG27" s="252">
        <f t="shared" si="13"/>
        <v>0</v>
      </c>
      <c r="AH27" s="252">
        <f t="shared" si="14"/>
        <v>0</v>
      </c>
      <c r="AI27" s="252">
        <f t="shared" si="15"/>
        <v>0</v>
      </c>
      <c r="AJ27" s="252">
        <f t="shared" si="16"/>
        <v>0</v>
      </c>
      <c r="AK27" s="252">
        <f t="shared" si="17"/>
        <v>0</v>
      </c>
      <c r="AL27" s="252">
        <f t="shared" si="18"/>
        <v>0</v>
      </c>
      <c r="AM27" s="252">
        <f t="shared" si="19"/>
        <v>0</v>
      </c>
      <c r="AN27" s="252">
        <f t="shared" si="20"/>
        <v>0</v>
      </c>
      <c r="AO27" s="252">
        <f t="shared" si="21"/>
        <v>0</v>
      </c>
      <c r="AP27" s="252">
        <f t="shared" si="22"/>
        <v>0</v>
      </c>
      <c r="AQ27" s="252">
        <f t="shared" si="22"/>
        <v>0</v>
      </c>
      <c r="AR27" s="252">
        <f t="shared" si="3"/>
        <v>0</v>
      </c>
      <c r="AS27" s="252">
        <f t="shared" si="4"/>
        <v>0</v>
      </c>
      <c r="AT27" s="252">
        <f t="shared" si="5"/>
        <v>0</v>
      </c>
      <c r="AU27" s="252">
        <f t="shared" si="6"/>
        <v>0</v>
      </c>
      <c r="AV27" s="252">
        <f t="shared" si="7"/>
        <v>0</v>
      </c>
      <c r="AW27" s="252">
        <f t="shared" si="8"/>
        <v>0</v>
      </c>
      <c r="AX27" s="252"/>
      <c r="AY27" s="252">
        <f t="shared" si="23"/>
        <v>0</v>
      </c>
      <c r="AZ27" s="252">
        <f t="shared" si="24"/>
        <v>0</v>
      </c>
      <c r="BA27" s="252"/>
      <c r="BB27" s="252">
        <f t="shared" si="25"/>
        <v>0</v>
      </c>
      <c r="BC27" s="252"/>
      <c r="BD27" s="252">
        <f t="shared" si="26"/>
        <v>0</v>
      </c>
      <c r="BE27" s="252"/>
      <c r="BF27" s="252"/>
      <c r="BG27" s="252">
        <f t="shared" si="27"/>
        <v>0</v>
      </c>
      <c r="BH27" s="252"/>
      <c r="BI27" s="252">
        <f t="shared" si="28"/>
        <v>0</v>
      </c>
      <c r="BJ27" s="252">
        <f t="shared" si="29"/>
        <v>0</v>
      </c>
      <c r="BK27" s="252">
        <f t="shared" si="9"/>
        <v>0</v>
      </c>
      <c r="BM27" s="252">
        <f t="shared" si="10"/>
        <v>0</v>
      </c>
      <c r="BO27" s="252">
        <f t="shared" si="11"/>
        <v>0</v>
      </c>
    </row>
    <row r="28" spans="2:67" ht="20.100000000000001" customHeight="1">
      <c r="B28" s="11">
        <v>20</v>
      </c>
      <c r="C28" s="52" t="str">
        <f>CONCATENATE('2'!C23,'2'!Q23,'2'!D23,'2'!Q23,'2'!E23)</f>
        <v xml:space="preserve">  </v>
      </c>
      <c r="D28" s="51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12">
        <f t="shared" si="0"/>
        <v>0</v>
      </c>
      <c r="Z28" s="12">
        <f t="shared" si="1"/>
        <v>0</v>
      </c>
      <c r="AA28" s="12">
        <f t="shared" si="2"/>
        <v>0</v>
      </c>
      <c r="AB28" s="13">
        <f>ROUNDUP(((40/AA5)*Y28),0)</f>
        <v>0</v>
      </c>
      <c r="AC28" s="14"/>
      <c r="AD28" s="14"/>
      <c r="AE28" s="263"/>
      <c r="AF28" s="252">
        <f t="shared" si="12"/>
        <v>0</v>
      </c>
      <c r="AG28" s="252">
        <f t="shared" si="13"/>
        <v>0</v>
      </c>
      <c r="AH28" s="252">
        <f t="shared" si="14"/>
        <v>0</v>
      </c>
      <c r="AI28" s="252">
        <f t="shared" si="15"/>
        <v>0</v>
      </c>
      <c r="AJ28" s="252">
        <f t="shared" si="16"/>
        <v>0</v>
      </c>
      <c r="AK28" s="252">
        <f t="shared" si="17"/>
        <v>0</v>
      </c>
      <c r="AL28" s="252">
        <f t="shared" si="18"/>
        <v>0</v>
      </c>
      <c r="AM28" s="252">
        <f t="shared" si="19"/>
        <v>0</v>
      </c>
      <c r="AN28" s="252">
        <f t="shared" si="20"/>
        <v>0</v>
      </c>
      <c r="AO28" s="252">
        <f t="shared" si="21"/>
        <v>0</v>
      </c>
      <c r="AP28" s="252">
        <f t="shared" si="22"/>
        <v>0</v>
      </c>
      <c r="AQ28" s="252">
        <f t="shared" si="22"/>
        <v>0</v>
      </c>
      <c r="AR28" s="252">
        <f t="shared" si="3"/>
        <v>0</v>
      </c>
      <c r="AS28" s="252">
        <f t="shared" si="4"/>
        <v>0</v>
      </c>
      <c r="AT28" s="252">
        <f t="shared" si="5"/>
        <v>0</v>
      </c>
      <c r="AU28" s="252">
        <f t="shared" si="6"/>
        <v>0</v>
      </c>
      <c r="AV28" s="252">
        <f t="shared" si="7"/>
        <v>0</v>
      </c>
      <c r="AW28" s="252">
        <f t="shared" si="8"/>
        <v>0</v>
      </c>
      <c r="AX28" s="252"/>
      <c r="AY28" s="252">
        <f t="shared" si="23"/>
        <v>0</v>
      </c>
      <c r="AZ28" s="252">
        <f t="shared" si="24"/>
        <v>0</v>
      </c>
      <c r="BA28" s="252"/>
      <c r="BB28" s="252">
        <f t="shared" si="25"/>
        <v>0</v>
      </c>
      <c r="BC28" s="252"/>
      <c r="BD28" s="252">
        <f t="shared" si="26"/>
        <v>0</v>
      </c>
      <c r="BE28" s="252"/>
      <c r="BF28" s="252"/>
      <c r="BG28" s="252">
        <f t="shared" si="27"/>
        <v>0</v>
      </c>
      <c r="BH28" s="252"/>
      <c r="BI28" s="252">
        <f t="shared" si="28"/>
        <v>0</v>
      </c>
      <c r="BJ28" s="252">
        <f t="shared" si="29"/>
        <v>0</v>
      </c>
      <c r="BK28" s="252">
        <f t="shared" si="9"/>
        <v>0</v>
      </c>
      <c r="BM28" s="252">
        <f t="shared" si="10"/>
        <v>0</v>
      </c>
      <c r="BO28" s="252">
        <f t="shared" si="11"/>
        <v>0</v>
      </c>
    </row>
    <row r="29" spans="2:67" ht="20.100000000000001" customHeight="1">
      <c r="B29" s="11">
        <v>21</v>
      </c>
      <c r="C29" s="52" t="str">
        <f>CONCATENATE('2'!C24,'2'!Q24,'2'!D24,'2'!Q24,'2'!E24)</f>
        <v xml:space="preserve">  </v>
      </c>
      <c r="D29" s="51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12">
        <f t="shared" si="0"/>
        <v>0</v>
      </c>
      <c r="Z29" s="12">
        <f t="shared" si="1"/>
        <v>0</v>
      </c>
      <c r="AA29" s="12">
        <f t="shared" si="2"/>
        <v>0</v>
      </c>
      <c r="AB29" s="13">
        <f>ROUNDUP(((40/AA5)*Y29),0)</f>
        <v>0</v>
      </c>
      <c r="AC29" s="14"/>
      <c r="AD29" s="14"/>
      <c r="AE29" s="263"/>
      <c r="AF29" s="252">
        <f t="shared" si="12"/>
        <v>0</v>
      </c>
      <c r="AG29" s="252">
        <f t="shared" si="13"/>
        <v>0</v>
      </c>
      <c r="AH29" s="252">
        <f t="shared" si="14"/>
        <v>0</v>
      </c>
      <c r="AI29" s="252">
        <f t="shared" si="15"/>
        <v>0</v>
      </c>
      <c r="AJ29" s="252">
        <f t="shared" si="16"/>
        <v>0</v>
      </c>
      <c r="AK29" s="252">
        <f t="shared" si="17"/>
        <v>0</v>
      </c>
      <c r="AL29" s="252">
        <f t="shared" si="18"/>
        <v>0</v>
      </c>
      <c r="AM29" s="252">
        <f t="shared" si="19"/>
        <v>0</v>
      </c>
      <c r="AN29" s="252">
        <f t="shared" si="20"/>
        <v>0</v>
      </c>
      <c r="AO29" s="252">
        <f t="shared" si="21"/>
        <v>0</v>
      </c>
      <c r="AP29" s="252">
        <f t="shared" si="22"/>
        <v>0</v>
      </c>
      <c r="AQ29" s="252">
        <f t="shared" si="22"/>
        <v>0</v>
      </c>
      <c r="AR29" s="252">
        <f t="shared" si="3"/>
        <v>0</v>
      </c>
      <c r="AS29" s="252">
        <f t="shared" si="4"/>
        <v>0</v>
      </c>
      <c r="AT29" s="252">
        <f t="shared" si="5"/>
        <v>0</v>
      </c>
      <c r="AU29" s="252">
        <f t="shared" si="6"/>
        <v>0</v>
      </c>
      <c r="AV29" s="252">
        <f t="shared" si="7"/>
        <v>0</v>
      </c>
      <c r="AW29" s="252">
        <f t="shared" si="8"/>
        <v>0</v>
      </c>
      <c r="AX29" s="252"/>
      <c r="AY29" s="252">
        <f t="shared" si="23"/>
        <v>0</v>
      </c>
      <c r="AZ29" s="252">
        <f t="shared" si="24"/>
        <v>0</v>
      </c>
      <c r="BA29" s="252"/>
      <c r="BB29" s="252">
        <f t="shared" si="25"/>
        <v>0</v>
      </c>
      <c r="BC29" s="252"/>
      <c r="BD29" s="252">
        <f t="shared" si="26"/>
        <v>0</v>
      </c>
      <c r="BE29" s="252"/>
      <c r="BF29" s="252"/>
      <c r="BG29" s="252">
        <f t="shared" si="27"/>
        <v>0</v>
      </c>
      <c r="BH29" s="252"/>
      <c r="BI29" s="252">
        <f t="shared" si="28"/>
        <v>0</v>
      </c>
      <c r="BJ29" s="252">
        <f t="shared" si="29"/>
        <v>0</v>
      </c>
      <c r="BK29" s="252">
        <f t="shared" si="9"/>
        <v>0</v>
      </c>
      <c r="BM29" s="252">
        <f t="shared" si="10"/>
        <v>0</v>
      </c>
      <c r="BO29" s="252">
        <f t="shared" si="11"/>
        <v>0</v>
      </c>
    </row>
    <row r="30" spans="2:67" ht="20.100000000000001" customHeight="1">
      <c r="B30" s="11">
        <v>22</v>
      </c>
      <c r="C30" s="52" t="str">
        <f>CONCATENATE('2'!C25,'2'!Q25,'2'!D25,'2'!Q25,'2'!E25)</f>
        <v xml:space="preserve">  </v>
      </c>
      <c r="D30" s="5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12">
        <f t="shared" si="0"/>
        <v>0</v>
      </c>
      <c r="Z30" s="12">
        <f t="shared" si="1"/>
        <v>0</v>
      </c>
      <c r="AA30" s="12">
        <f t="shared" si="2"/>
        <v>0</v>
      </c>
      <c r="AB30" s="13">
        <f>ROUNDUP(((40/AA5)*Y30),0)</f>
        <v>0</v>
      </c>
      <c r="AC30" s="14"/>
      <c r="AD30" s="14"/>
      <c r="AE30" s="263"/>
      <c r="AF30" s="252">
        <f t="shared" si="12"/>
        <v>0</v>
      </c>
      <c r="AG30" s="252">
        <f t="shared" si="13"/>
        <v>0</v>
      </c>
      <c r="AH30" s="252">
        <f t="shared" si="14"/>
        <v>0</v>
      </c>
      <c r="AI30" s="252">
        <f t="shared" si="15"/>
        <v>0</v>
      </c>
      <c r="AJ30" s="252">
        <f t="shared" si="16"/>
        <v>0</v>
      </c>
      <c r="AK30" s="252">
        <f t="shared" si="17"/>
        <v>0</v>
      </c>
      <c r="AL30" s="252">
        <f t="shared" si="18"/>
        <v>0</v>
      </c>
      <c r="AM30" s="252">
        <f t="shared" si="19"/>
        <v>0</v>
      </c>
      <c r="AN30" s="252">
        <f t="shared" si="20"/>
        <v>0</v>
      </c>
      <c r="AO30" s="252">
        <f t="shared" si="21"/>
        <v>0</v>
      </c>
      <c r="AP30" s="252">
        <f t="shared" si="22"/>
        <v>0</v>
      </c>
      <c r="AQ30" s="252">
        <f t="shared" si="22"/>
        <v>0</v>
      </c>
      <c r="AR30" s="252">
        <f t="shared" si="3"/>
        <v>0</v>
      </c>
      <c r="AS30" s="252">
        <f t="shared" si="4"/>
        <v>0</v>
      </c>
      <c r="AT30" s="252">
        <f t="shared" si="5"/>
        <v>0</v>
      </c>
      <c r="AU30" s="252">
        <f t="shared" si="6"/>
        <v>0</v>
      </c>
      <c r="AV30" s="252">
        <f t="shared" si="7"/>
        <v>0</v>
      </c>
      <c r="AW30" s="252">
        <f t="shared" si="8"/>
        <v>0</v>
      </c>
      <c r="AX30" s="252"/>
      <c r="AY30" s="252">
        <f t="shared" si="23"/>
        <v>0</v>
      </c>
      <c r="AZ30" s="252">
        <f t="shared" si="24"/>
        <v>0</v>
      </c>
      <c r="BA30" s="252"/>
      <c r="BB30" s="252">
        <f t="shared" si="25"/>
        <v>0</v>
      </c>
      <c r="BC30" s="252"/>
      <c r="BD30" s="252">
        <f t="shared" si="26"/>
        <v>0</v>
      </c>
      <c r="BE30" s="252"/>
      <c r="BF30" s="252"/>
      <c r="BG30" s="252">
        <f t="shared" si="27"/>
        <v>0</v>
      </c>
      <c r="BH30" s="252"/>
      <c r="BI30" s="252">
        <f t="shared" si="28"/>
        <v>0</v>
      </c>
      <c r="BJ30" s="252">
        <f t="shared" si="29"/>
        <v>0</v>
      </c>
      <c r="BK30" s="252">
        <f t="shared" si="9"/>
        <v>0</v>
      </c>
      <c r="BM30" s="252">
        <f t="shared" si="10"/>
        <v>0</v>
      </c>
      <c r="BO30" s="252">
        <f t="shared" si="11"/>
        <v>0</v>
      </c>
    </row>
    <row r="31" spans="2:67" ht="20.100000000000001" customHeight="1">
      <c r="B31" s="11">
        <v>23</v>
      </c>
      <c r="C31" s="52" t="str">
        <f>CONCATENATE('2'!C26,'2'!Q26,'2'!D26,'2'!Q26,'2'!E26)</f>
        <v xml:space="preserve">  </v>
      </c>
      <c r="D31" s="5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12">
        <f t="shared" si="0"/>
        <v>0</v>
      </c>
      <c r="Z31" s="12">
        <f t="shared" si="1"/>
        <v>0</v>
      </c>
      <c r="AA31" s="12">
        <f t="shared" si="2"/>
        <v>0</v>
      </c>
      <c r="AB31" s="13">
        <f>ROUNDUP(((40/AA5)*Y31),0)</f>
        <v>0</v>
      </c>
      <c r="AC31" s="14"/>
      <c r="AD31" s="14"/>
      <c r="AE31" s="263"/>
      <c r="AF31" s="252">
        <f t="shared" si="12"/>
        <v>0</v>
      </c>
      <c r="AG31" s="252">
        <f t="shared" si="13"/>
        <v>0</v>
      </c>
      <c r="AH31" s="252">
        <f t="shared" si="14"/>
        <v>0</v>
      </c>
      <c r="AI31" s="252">
        <f t="shared" si="15"/>
        <v>0</v>
      </c>
      <c r="AJ31" s="252">
        <f t="shared" si="16"/>
        <v>0</v>
      </c>
      <c r="AK31" s="252">
        <f t="shared" si="17"/>
        <v>0</v>
      </c>
      <c r="AL31" s="252">
        <f t="shared" si="18"/>
        <v>0</v>
      </c>
      <c r="AM31" s="252">
        <f t="shared" si="19"/>
        <v>0</v>
      </c>
      <c r="AN31" s="252">
        <f t="shared" si="20"/>
        <v>0</v>
      </c>
      <c r="AO31" s="252">
        <f t="shared" si="21"/>
        <v>0</v>
      </c>
      <c r="AP31" s="252">
        <f t="shared" si="22"/>
        <v>0</v>
      </c>
      <c r="AQ31" s="252">
        <f t="shared" si="22"/>
        <v>0</v>
      </c>
      <c r="AR31" s="252">
        <f t="shared" si="3"/>
        <v>0</v>
      </c>
      <c r="AS31" s="252">
        <f t="shared" si="4"/>
        <v>0</v>
      </c>
      <c r="AT31" s="252">
        <f t="shared" si="5"/>
        <v>0</v>
      </c>
      <c r="AU31" s="252">
        <f t="shared" si="6"/>
        <v>0</v>
      </c>
      <c r="AV31" s="252">
        <f t="shared" si="7"/>
        <v>0</v>
      </c>
      <c r="AW31" s="252">
        <f t="shared" si="8"/>
        <v>0</v>
      </c>
      <c r="AX31" s="252"/>
      <c r="AY31" s="252">
        <f t="shared" si="23"/>
        <v>0</v>
      </c>
      <c r="AZ31" s="252">
        <f t="shared" si="24"/>
        <v>0</v>
      </c>
      <c r="BA31" s="252"/>
      <c r="BB31" s="252">
        <f t="shared" si="25"/>
        <v>0</v>
      </c>
      <c r="BC31" s="252"/>
      <c r="BD31" s="252">
        <f t="shared" si="26"/>
        <v>0</v>
      </c>
      <c r="BE31" s="252"/>
      <c r="BF31" s="252"/>
      <c r="BG31" s="252">
        <f t="shared" si="27"/>
        <v>0</v>
      </c>
      <c r="BH31" s="252"/>
      <c r="BI31" s="252">
        <f t="shared" si="28"/>
        <v>0</v>
      </c>
      <c r="BJ31" s="252">
        <f t="shared" si="29"/>
        <v>0</v>
      </c>
      <c r="BK31" s="252">
        <f t="shared" si="9"/>
        <v>0</v>
      </c>
      <c r="BM31" s="252">
        <f t="shared" si="10"/>
        <v>0</v>
      </c>
      <c r="BO31" s="252">
        <f t="shared" si="11"/>
        <v>0</v>
      </c>
    </row>
    <row r="32" spans="2:67" ht="20.100000000000001" customHeight="1">
      <c r="B32" s="11">
        <v>24</v>
      </c>
      <c r="C32" s="52" t="str">
        <f>CONCATENATE('2'!C27,'2'!Q27,'2'!D27,'2'!Q27,'2'!E27)</f>
        <v xml:space="preserve">  </v>
      </c>
      <c r="D32" s="5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12">
        <f t="shared" si="0"/>
        <v>0</v>
      </c>
      <c r="Z32" s="12">
        <f t="shared" si="1"/>
        <v>0</v>
      </c>
      <c r="AA32" s="12">
        <f t="shared" si="2"/>
        <v>0</v>
      </c>
      <c r="AB32" s="13">
        <f>ROUNDUP(((40/AA5)*Y32),0)</f>
        <v>0</v>
      </c>
      <c r="AC32" s="14"/>
      <c r="AD32" s="14"/>
      <c r="AE32" s="263"/>
      <c r="AF32" s="252">
        <f t="shared" si="12"/>
        <v>0</v>
      </c>
      <c r="AG32" s="252">
        <f t="shared" si="13"/>
        <v>0</v>
      </c>
      <c r="AH32" s="252">
        <f t="shared" si="14"/>
        <v>0</v>
      </c>
      <c r="AI32" s="252">
        <f t="shared" si="15"/>
        <v>0</v>
      </c>
      <c r="AJ32" s="252">
        <f t="shared" si="16"/>
        <v>0</v>
      </c>
      <c r="AK32" s="252">
        <f t="shared" si="17"/>
        <v>0</v>
      </c>
      <c r="AL32" s="252">
        <f t="shared" si="18"/>
        <v>0</v>
      </c>
      <c r="AM32" s="252">
        <f t="shared" si="19"/>
        <v>0</v>
      </c>
      <c r="AN32" s="252">
        <f t="shared" si="20"/>
        <v>0</v>
      </c>
      <c r="AO32" s="252">
        <f t="shared" si="21"/>
        <v>0</v>
      </c>
      <c r="AP32" s="252">
        <f t="shared" si="22"/>
        <v>0</v>
      </c>
      <c r="AQ32" s="252">
        <f t="shared" si="22"/>
        <v>0</v>
      </c>
      <c r="AR32" s="252">
        <f t="shared" si="3"/>
        <v>0</v>
      </c>
      <c r="AS32" s="252">
        <f t="shared" si="4"/>
        <v>0</v>
      </c>
      <c r="AT32" s="252">
        <f t="shared" si="5"/>
        <v>0</v>
      </c>
      <c r="AU32" s="252">
        <f t="shared" si="6"/>
        <v>0</v>
      </c>
      <c r="AV32" s="252">
        <f t="shared" si="7"/>
        <v>0</v>
      </c>
      <c r="AW32" s="252">
        <f t="shared" si="8"/>
        <v>0</v>
      </c>
      <c r="AX32" s="252"/>
      <c r="AY32" s="252">
        <f t="shared" si="23"/>
        <v>0</v>
      </c>
      <c r="AZ32" s="252">
        <f t="shared" si="24"/>
        <v>0</v>
      </c>
      <c r="BA32" s="252"/>
      <c r="BB32" s="252">
        <f t="shared" si="25"/>
        <v>0</v>
      </c>
      <c r="BC32" s="252"/>
      <c r="BD32" s="252">
        <f t="shared" si="26"/>
        <v>0</v>
      </c>
      <c r="BE32" s="252"/>
      <c r="BF32" s="252"/>
      <c r="BG32" s="252">
        <f t="shared" si="27"/>
        <v>0</v>
      </c>
      <c r="BH32" s="252"/>
      <c r="BI32" s="252">
        <f t="shared" si="28"/>
        <v>0</v>
      </c>
      <c r="BJ32" s="252">
        <f t="shared" si="29"/>
        <v>0</v>
      </c>
      <c r="BK32" s="252">
        <f t="shared" si="9"/>
        <v>0</v>
      </c>
      <c r="BM32" s="252">
        <f t="shared" si="10"/>
        <v>0</v>
      </c>
      <c r="BO32" s="252">
        <f t="shared" si="11"/>
        <v>0</v>
      </c>
    </row>
    <row r="33" spans="2:67" ht="20.100000000000001" customHeight="1">
      <c r="B33" s="11">
        <v>25</v>
      </c>
      <c r="C33" s="52" t="str">
        <f>CONCATENATE('2'!C28,'2'!Q28,'2'!D28,'2'!Q28,'2'!E28)</f>
        <v xml:space="preserve">  </v>
      </c>
      <c r="D33" s="51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12">
        <f t="shared" si="0"/>
        <v>0</v>
      </c>
      <c r="Z33" s="12">
        <f t="shared" si="1"/>
        <v>0</v>
      </c>
      <c r="AA33" s="12">
        <f t="shared" si="2"/>
        <v>0</v>
      </c>
      <c r="AB33" s="13">
        <f>ROUNDUP(((40/AA5)*Y33),0)</f>
        <v>0</v>
      </c>
      <c r="AC33" s="14"/>
      <c r="AD33" s="14"/>
      <c r="AE33" s="263"/>
      <c r="AF33" s="252">
        <f t="shared" si="12"/>
        <v>0</v>
      </c>
      <c r="AG33" s="252">
        <f t="shared" si="13"/>
        <v>0</v>
      </c>
      <c r="AH33" s="252">
        <f t="shared" si="14"/>
        <v>0</v>
      </c>
      <c r="AI33" s="252">
        <f t="shared" si="15"/>
        <v>0</v>
      </c>
      <c r="AJ33" s="252">
        <f t="shared" si="16"/>
        <v>0</v>
      </c>
      <c r="AK33" s="252">
        <f t="shared" si="17"/>
        <v>0</v>
      </c>
      <c r="AL33" s="252">
        <f t="shared" si="18"/>
        <v>0</v>
      </c>
      <c r="AM33" s="252">
        <f t="shared" si="19"/>
        <v>0</v>
      </c>
      <c r="AN33" s="252">
        <f t="shared" si="20"/>
        <v>0</v>
      </c>
      <c r="AO33" s="252">
        <f t="shared" si="21"/>
        <v>0</v>
      </c>
      <c r="AP33" s="252">
        <f t="shared" si="22"/>
        <v>0</v>
      </c>
      <c r="AQ33" s="252">
        <f t="shared" si="22"/>
        <v>0</v>
      </c>
      <c r="AR33" s="252">
        <f t="shared" si="3"/>
        <v>0</v>
      </c>
      <c r="AS33" s="252">
        <f t="shared" si="4"/>
        <v>0</v>
      </c>
      <c r="AT33" s="252">
        <f t="shared" si="5"/>
        <v>0</v>
      </c>
      <c r="AU33" s="252">
        <f t="shared" si="6"/>
        <v>0</v>
      </c>
      <c r="AV33" s="252">
        <f t="shared" si="7"/>
        <v>0</v>
      </c>
      <c r="AW33" s="252">
        <f t="shared" si="8"/>
        <v>0</v>
      </c>
      <c r="AX33" s="252"/>
      <c r="AY33" s="252">
        <f t="shared" si="23"/>
        <v>0</v>
      </c>
      <c r="AZ33" s="252">
        <f t="shared" si="24"/>
        <v>0</v>
      </c>
      <c r="BA33" s="252"/>
      <c r="BB33" s="252">
        <f t="shared" si="25"/>
        <v>0</v>
      </c>
      <c r="BC33" s="252"/>
      <c r="BD33" s="252">
        <f t="shared" si="26"/>
        <v>0</v>
      </c>
      <c r="BE33" s="252"/>
      <c r="BF33" s="252"/>
      <c r="BG33" s="252">
        <f t="shared" si="27"/>
        <v>0</v>
      </c>
      <c r="BH33" s="252"/>
      <c r="BI33" s="252">
        <f t="shared" si="28"/>
        <v>0</v>
      </c>
      <c r="BJ33" s="252">
        <f t="shared" si="29"/>
        <v>0</v>
      </c>
      <c r="BK33" s="252">
        <f t="shared" si="9"/>
        <v>0</v>
      </c>
      <c r="BM33" s="252">
        <f t="shared" si="10"/>
        <v>0</v>
      </c>
      <c r="BO33" s="252">
        <f t="shared" si="11"/>
        <v>0</v>
      </c>
    </row>
    <row r="34" spans="2:67" ht="20.100000000000001" customHeight="1">
      <c r="B34" s="11">
        <v>26</v>
      </c>
      <c r="C34" s="52" t="str">
        <f>CONCATENATE('2'!C29,'2'!Q29,'2'!D29,'2'!Q29,'2'!E29)</f>
        <v xml:space="preserve">  </v>
      </c>
      <c r="D34" s="51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12">
        <f t="shared" si="0"/>
        <v>0</v>
      </c>
      <c r="Z34" s="12">
        <f t="shared" si="1"/>
        <v>0</v>
      </c>
      <c r="AA34" s="12">
        <f t="shared" si="2"/>
        <v>0</v>
      </c>
      <c r="AB34" s="13">
        <f>ROUNDUP(((40/AA5)*Y34),0)</f>
        <v>0</v>
      </c>
      <c r="AC34" s="14"/>
      <c r="AD34" s="14"/>
      <c r="AE34" s="263"/>
      <c r="AF34" s="252">
        <f t="shared" si="12"/>
        <v>0</v>
      </c>
      <c r="AG34" s="252">
        <f t="shared" si="13"/>
        <v>0</v>
      </c>
      <c r="AH34" s="252">
        <f t="shared" si="14"/>
        <v>0</v>
      </c>
      <c r="AI34" s="252">
        <f t="shared" si="15"/>
        <v>0</v>
      </c>
      <c r="AJ34" s="252">
        <f t="shared" si="16"/>
        <v>0</v>
      </c>
      <c r="AK34" s="252">
        <f t="shared" si="17"/>
        <v>0</v>
      </c>
      <c r="AL34" s="252">
        <f t="shared" si="18"/>
        <v>0</v>
      </c>
      <c r="AM34" s="252">
        <f t="shared" si="19"/>
        <v>0</v>
      </c>
      <c r="AN34" s="252">
        <f t="shared" si="20"/>
        <v>0</v>
      </c>
      <c r="AO34" s="252">
        <f t="shared" si="21"/>
        <v>0</v>
      </c>
      <c r="AP34" s="252">
        <f t="shared" si="22"/>
        <v>0</v>
      </c>
      <c r="AQ34" s="252">
        <f t="shared" si="22"/>
        <v>0</v>
      </c>
      <c r="AR34" s="252">
        <f t="shared" si="3"/>
        <v>0</v>
      </c>
      <c r="AS34" s="252">
        <f t="shared" si="4"/>
        <v>0</v>
      </c>
      <c r="AT34" s="252">
        <f t="shared" si="5"/>
        <v>0</v>
      </c>
      <c r="AU34" s="252">
        <f t="shared" si="6"/>
        <v>0</v>
      </c>
      <c r="AV34" s="252">
        <f t="shared" si="7"/>
        <v>0</v>
      </c>
      <c r="AW34" s="252">
        <f t="shared" si="8"/>
        <v>0</v>
      </c>
      <c r="AX34" s="252"/>
      <c r="AY34" s="252">
        <f t="shared" si="23"/>
        <v>0</v>
      </c>
      <c r="AZ34" s="252">
        <f t="shared" si="24"/>
        <v>0</v>
      </c>
      <c r="BA34" s="252"/>
      <c r="BB34" s="252">
        <f t="shared" si="25"/>
        <v>0</v>
      </c>
      <c r="BC34" s="252"/>
      <c r="BD34" s="252">
        <f t="shared" si="26"/>
        <v>0</v>
      </c>
      <c r="BE34" s="252"/>
      <c r="BF34" s="252"/>
      <c r="BG34" s="252">
        <f t="shared" si="27"/>
        <v>0</v>
      </c>
      <c r="BH34" s="252"/>
      <c r="BI34" s="252">
        <f t="shared" si="28"/>
        <v>0</v>
      </c>
      <c r="BJ34" s="252">
        <f t="shared" si="29"/>
        <v>0</v>
      </c>
      <c r="BK34" s="252">
        <f t="shared" si="9"/>
        <v>0</v>
      </c>
      <c r="BM34" s="252">
        <f t="shared" si="10"/>
        <v>0</v>
      </c>
      <c r="BO34" s="252">
        <f t="shared" si="11"/>
        <v>0</v>
      </c>
    </row>
    <row r="35" spans="2:67" ht="20.100000000000001" customHeight="1">
      <c r="B35" s="11">
        <v>27</v>
      </c>
      <c r="C35" s="52" t="str">
        <f>CONCATENATE('2'!C30,'2'!Q30,'2'!D30,'2'!Q30,'2'!E30)</f>
        <v xml:space="preserve">  </v>
      </c>
      <c r="D35" s="51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12">
        <f t="shared" si="0"/>
        <v>0</v>
      </c>
      <c r="Z35" s="12">
        <f t="shared" si="1"/>
        <v>0</v>
      </c>
      <c r="AA35" s="12">
        <f t="shared" si="2"/>
        <v>0</v>
      </c>
      <c r="AB35" s="13">
        <f>ROUNDUP(((40/AA5)*Y35),0)</f>
        <v>0</v>
      </c>
      <c r="AC35" s="14"/>
      <c r="AD35" s="14"/>
      <c r="AE35" s="263"/>
      <c r="AF35" s="252">
        <f t="shared" si="12"/>
        <v>0</v>
      </c>
      <c r="AG35" s="252">
        <f t="shared" si="13"/>
        <v>0</v>
      </c>
      <c r="AH35" s="252">
        <f t="shared" si="14"/>
        <v>0</v>
      </c>
      <c r="AI35" s="252">
        <f t="shared" si="15"/>
        <v>0</v>
      </c>
      <c r="AJ35" s="252">
        <f t="shared" si="16"/>
        <v>0</v>
      </c>
      <c r="AK35" s="252">
        <f t="shared" si="17"/>
        <v>0</v>
      </c>
      <c r="AL35" s="252">
        <f t="shared" si="18"/>
        <v>0</v>
      </c>
      <c r="AM35" s="252">
        <f t="shared" si="19"/>
        <v>0</v>
      </c>
      <c r="AN35" s="252">
        <f t="shared" si="20"/>
        <v>0</v>
      </c>
      <c r="AO35" s="252">
        <f t="shared" si="21"/>
        <v>0</v>
      </c>
      <c r="AP35" s="252">
        <f t="shared" si="22"/>
        <v>0</v>
      </c>
      <c r="AQ35" s="252">
        <f t="shared" si="22"/>
        <v>0</v>
      </c>
      <c r="AR35" s="252">
        <f t="shared" si="3"/>
        <v>0</v>
      </c>
      <c r="AS35" s="252">
        <f t="shared" si="4"/>
        <v>0</v>
      </c>
      <c r="AT35" s="252">
        <f t="shared" si="5"/>
        <v>0</v>
      </c>
      <c r="AU35" s="252">
        <f t="shared" si="6"/>
        <v>0</v>
      </c>
      <c r="AV35" s="252">
        <f t="shared" si="7"/>
        <v>0</v>
      </c>
      <c r="AW35" s="252">
        <f t="shared" si="8"/>
        <v>0</v>
      </c>
      <c r="AX35" s="252"/>
      <c r="AY35" s="252">
        <f t="shared" si="23"/>
        <v>0</v>
      </c>
      <c r="AZ35" s="252">
        <f t="shared" si="24"/>
        <v>0</v>
      </c>
      <c r="BA35" s="252"/>
      <c r="BB35" s="252">
        <f t="shared" si="25"/>
        <v>0</v>
      </c>
      <c r="BC35" s="252"/>
      <c r="BD35" s="252">
        <f t="shared" si="26"/>
        <v>0</v>
      </c>
      <c r="BE35" s="252"/>
      <c r="BF35" s="252"/>
      <c r="BG35" s="252">
        <f t="shared" si="27"/>
        <v>0</v>
      </c>
      <c r="BH35" s="252"/>
      <c r="BI35" s="252">
        <f t="shared" si="28"/>
        <v>0</v>
      </c>
      <c r="BJ35" s="252">
        <f t="shared" si="29"/>
        <v>0</v>
      </c>
      <c r="BK35" s="252">
        <f t="shared" si="9"/>
        <v>0</v>
      </c>
      <c r="BM35" s="252">
        <f t="shared" si="10"/>
        <v>0</v>
      </c>
      <c r="BO35" s="252">
        <f t="shared" si="11"/>
        <v>0</v>
      </c>
    </row>
    <row r="36" spans="2:67" ht="20.100000000000001" customHeight="1">
      <c r="B36" s="11">
        <v>28</v>
      </c>
      <c r="C36" s="52" t="str">
        <f>CONCATENATE('2'!C31,'2'!Q31,'2'!D31,'2'!Q31,'2'!E31)</f>
        <v xml:space="preserve">  </v>
      </c>
      <c r="D36" s="51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12">
        <f t="shared" si="0"/>
        <v>0</v>
      </c>
      <c r="Z36" s="12">
        <f t="shared" si="1"/>
        <v>0</v>
      </c>
      <c r="AA36" s="12">
        <f t="shared" si="2"/>
        <v>0</v>
      </c>
      <c r="AB36" s="13">
        <f>ROUNDUP(((40/AA5)*Y36),0)</f>
        <v>0</v>
      </c>
      <c r="AC36" s="14"/>
      <c r="AD36" s="14"/>
      <c r="AE36" s="263"/>
      <c r="AF36" s="252">
        <f t="shared" si="12"/>
        <v>0</v>
      </c>
      <c r="AG36" s="252">
        <f t="shared" si="13"/>
        <v>0</v>
      </c>
      <c r="AH36" s="252">
        <f t="shared" si="14"/>
        <v>0</v>
      </c>
      <c r="AI36" s="252">
        <f t="shared" si="15"/>
        <v>0</v>
      </c>
      <c r="AJ36" s="252">
        <f t="shared" si="16"/>
        <v>0</v>
      </c>
      <c r="AK36" s="252">
        <f t="shared" si="17"/>
        <v>0</v>
      </c>
      <c r="AL36" s="252">
        <f t="shared" si="18"/>
        <v>0</v>
      </c>
      <c r="AM36" s="252">
        <f t="shared" si="19"/>
        <v>0</v>
      </c>
      <c r="AN36" s="252">
        <f t="shared" si="20"/>
        <v>0</v>
      </c>
      <c r="AO36" s="252">
        <f t="shared" si="21"/>
        <v>0</v>
      </c>
      <c r="AP36" s="252">
        <f t="shared" si="22"/>
        <v>0</v>
      </c>
      <c r="AQ36" s="252">
        <f t="shared" si="22"/>
        <v>0</v>
      </c>
      <c r="AR36" s="252">
        <f t="shared" si="3"/>
        <v>0</v>
      </c>
      <c r="AS36" s="252">
        <f t="shared" si="4"/>
        <v>0</v>
      </c>
      <c r="AT36" s="252">
        <f t="shared" si="5"/>
        <v>0</v>
      </c>
      <c r="AU36" s="252">
        <f t="shared" si="6"/>
        <v>0</v>
      </c>
      <c r="AV36" s="252">
        <f t="shared" si="7"/>
        <v>0</v>
      </c>
      <c r="AW36" s="252">
        <f t="shared" si="8"/>
        <v>0</v>
      </c>
      <c r="AX36" s="252"/>
      <c r="AY36" s="252">
        <f t="shared" si="23"/>
        <v>0</v>
      </c>
      <c r="AZ36" s="252">
        <f t="shared" si="24"/>
        <v>0</v>
      </c>
      <c r="BA36" s="252"/>
      <c r="BB36" s="252">
        <f t="shared" si="25"/>
        <v>0</v>
      </c>
      <c r="BC36" s="252"/>
      <c r="BD36" s="252">
        <f t="shared" si="26"/>
        <v>0</v>
      </c>
      <c r="BE36" s="252"/>
      <c r="BF36" s="252"/>
      <c r="BG36" s="252">
        <f t="shared" si="27"/>
        <v>0</v>
      </c>
      <c r="BH36" s="252"/>
      <c r="BI36" s="252">
        <f t="shared" si="28"/>
        <v>0</v>
      </c>
      <c r="BJ36" s="252">
        <f t="shared" si="29"/>
        <v>0</v>
      </c>
      <c r="BK36" s="252">
        <f t="shared" si="9"/>
        <v>0</v>
      </c>
      <c r="BM36" s="252">
        <f t="shared" si="10"/>
        <v>0</v>
      </c>
      <c r="BO36" s="252">
        <f t="shared" si="11"/>
        <v>0</v>
      </c>
    </row>
    <row r="37" spans="2:67" ht="20.100000000000001" customHeight="1">
      <c r="B37" s="11">
        <v>29</v>
      </c>
      <c r="C37" s="52" t="str">
        <f>CONCATENATE('2'!C32,'2'!Q32,'2'!D32,'2'!Q32,'2'!E32)</f>
        <v xml:space="preserve">  </v>
      </c>
      <c r="D37" s="51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12">
        <f t="shared" si="0"/>
        <v>0</v>
      </c>
      <c r="Z37" s="12">
        <f t="shared" si="1"/>
        <v>0</v>
      </c>
      <c r="AA37" s="12">
        <f t="shared" si="2"/>
        <v>0</v>
      </c>
      <c r="AB37" s="13">
        <f>ROUNDUP(((40/AA5)*Y37),0)</f>
        <v>0</v>
      </c>
      <c r="AC37" s="14"/>
      <c r="AD37" s="14"/>
      <c r="AE37" s="263"/>
      <c r="AF37" s="252">
        <f t="shared" si="12"/>
        <v>0</v>
      </c>
      <c r="AG37" s="252">
        <f t="shared" si="13"/>
        <v>0</v>
      </c>
      <c r="AH37" s="252">
        <f t="shared" si="14"/>
        <v>0</v>
      </c>
      <c r="AI37" s="252">
        <f t="shared" si="15"/>
        <v>0</v>
      </c>
      <c r="AJ37" s="252">
        <f t="shared" si="16"/>
        <v>0</v>
      </c>
      <c r="AK37" s="252">
        <f t="shared" si="17"/>
        <v>0</v>
      </c>
      <c r="AL37" s="252">
        <f t="shared" si="18"/>
        <v>0</v>
      </c>
      <c r="AM37" s="252">
        <f t="shared" si="19"/>
        <v>0</v>
      </c>
      <c r="AN37" s="252">
        <f t="shared" si="20"/>
        <v>0</v>
      </c>
      <c r="AO37" s="252">
        <f t="shared" si="21"/>
        <v>0</v>
      </c>
      <c r="AP37" s="252">
        <f t="shared" si="22"/>
        <v>0</v>
      </c>
      <c r="AQ37" s="252">
        <f t="shared" si="22"/>
        <v>0</v>
      </c>
      <c r="AR37" s="252">
        <f t="shared" si="3"/>
        <v>0</v>
      </c>
      <c r="AS37" s="252">
        <f t="shared" si="4"/>
        <v>0</v>
      </c>
      <c r="AT37" s="252">
        <f t="shared" si="5"/>
        <v>0</v>
      </c>
      <c r="AU37" s="252">
        <f t="shared" si="6"/>
        <v>0</v>
      </c>
      <c r="AV37" s="252">
        <f t="shared" si="7"/>
        <v>0</v>
      </c>
      <c r="AW37" s="252">
        <f t="shared" si="8"/>
        <v>0</v>
      </c>
      <c r="AX37" s="252"/>
      <c r="AY37" s="252">
        <f t="shared" si="23"/>
        <v>0</v>
      </c>
      <c r="AZ37" s="252">
        <f t="shared" si="24"/>
        <v>0</v>
      </c>
      <c r="BA37" s="252"/>
      <c r="BB37" s="252">
        <f t="shared" si="25"/>
        <v>0</v>
      </c>
      <c r="BC37" s="252"/>
      <c r="BD37" s="252">
        <f t="shared" si="26"/>
        <v>0</v>
      </c>
      <c r="BE37" s="252"/>
      <c r="BF37" s="252"/>
      <c r="BG37" s="252">
        <f t="shared" si="27"/>
        <v>0</v>
      </c>
      <c r="BH37" s="252"/>
      <c r="BI37" s="252">
        <f t="shared" si="28"/>
        <v>0</v>
      </c>
      <c r="BJ37" s="252">
        <f t="shared" si="29"/>
        <v>0</v>
      </c>
      <c r="BK37" s="252">
        <f t="shared" si="9"/>
        <v>0</v>
      </c>
      <c r="BM37" s="252">
        <f t="shared" si="10"/>
        <v>0</v>
      </c>
      <c r="BO37" s="252">
        <f t="shared" si="11"/>
        <v>0</v>
      </c>
    </row>
    <row r="38" spans="2:67" ht="20.100000000000001" customHeight="1">
      <c r="B38" s="11">
        <v>30</v>
      </c>
      <c r="C38" s="52" t="str">
        <f>CONCATENATE('2'!C33,'2'!Q33,'2'!D33,'2'!Q33,'2'!E33)</f>
        <v xml:space="preserve">  </v>
      </c>
      <c r="D38" s="51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12">
        <f t="shared" si="0"/>
        <v>0</v>
      </c>
      <c r="Z38" s="12">
        <f t="shared" si="1"/>
        <v>0</v>
      </c>
      <c r="AA38" s="12">
        <f t="shared" si="2"/>
        <v>0</v>
      </c>
      <c r="AB38" s="13">
        <f>ROUNDUP(((40/AA5)*Y38),0)</f>
        <v>0</v>
      </c>
      <c r="AC38" s="14"/>
      <c r="AD38" s="14"/>
      <c r="AE38" s="263"/>
      <c r="AF38" s="252">
        <f t="shared" si="12"/>
        <v>0</v>
      </c>
      <c r="AG38" s="252">
        <f t="shared" si="13"/>
        <v>0</v>
      </c>
      <c r="AH38" s="252">
        <f t="shared" si="14"/>
        <v>0</v>
      </c>
      <c r="AI38" s="252">
        <f t="shared" si="15"/>
        <v>0</v>
      </c>
      <c r="AJ38" s="252">
        <f t="shared" si="16"/>
        <v>0</v>
      </c>
      <c r="AK38" s="252">
        <f t="shared" si="17"/>
        <v>0</v>
      </c>
      <c r="AL38" s="252">
        <f t="shared" si="18"/>
        <v>0</v>
      </c>
      <c r="AM38" s="252">
        <f t="shared" si="19"/>
        <v>0</v>
      </c>
      <c r="AN38" s="252">
        <f t="shared" si="20"/>
        <v>0</v>
      </c>
      <c r="AO38" s="252">
        <f t="shared" si="21"/>
        <v>0</v>
      </c>
      <c r="AP38" s="252">
        <f t="shared" si="22"/>
        <v>0</v>
      </c>
      <c r="AQ38" s="252">
        <f t="shared" si="22"/>
        <v>0</v>
      </c>
      <c r="AR38" s="252">
        <f t="shared" si="3"/>
        <v>0</v>
      </c>
      <c r="AS38" s="252">
        <f t="shared" si="4"/>
        <v>0</v>
      </c>
      <c r="AT38" s="252">
        <f t="shared" si="5"/>
        <v>0</v>
      </c>
      <c r="AU38" s="252">
        <f t="shared" si="6"/>
        <v>0</v>
      </c>
      <c r="AV38" s="252">
        <f t="shared" si="7"/>
        <v>0</v>
      </c>
      <c r="AW38" s="252">
        <f t="shared" si="8"/>
        <v>0</v>
      </c>
      <c r="AX38" s="252"/>
      <c r="AY38" s="252">
        <f t="shared" si="23"/>
        <v>0</v>
      </c>
      <c r="AZ38" s="252">
        <f t="shared" si="24"/>
        <v>0</v>
      </c>
      <c r="BA38" s="252"/>
      <c r="BB38" s="252">
        <f t="shared" si="25"/>
        <v>0</v>
      </c>
      <c r="BC38" s="252"/>
      <c r="BD38" s="252">
        <f t="shared" si="26"/>
        <v>0</v>
      </c>
      <c r="BE38" s="252"/>
      <c r="BF38" s="252"/>
      <c r="BG38" s="252">
        <f t="shared" si="27"/>
        <v>0</v>
      </c>
      <c r="BH38" s="252"/>
      <c r="BI38" s="252">
        <f t="shared" si="28"/>
        <v>0</v>
      </c>
      <c r="BJ38" s="252">
        <f t="shared" si="29"/>
        <v>0</v>
      </c>
      <c r="BK38" s="252">
        <f t="shared" si="9"/>
        <v>0</v>
      </c>
      <c r="BM38" s="252">
        <f t="shared" si="10"/>
        <v>0</v>
      </c>
      <c r="BO38" s="252">
        <f t="shared" si="11"/>
        <v>0</v>
      </c>
    </row>
    <row r="39" spans="2:67" ht="20.100000000000001" customHeight="1">
      <c r="B39" s="11">
        <v>31</v>
      </c>
      <c r="C39" s="52" t="str">
        <f>CONCATENATE('2'!C34,'2'!Q34,'2'!D34,'2'!Q34,'2'!E34)</f>
        <v xml:space="preserve">  </v>
      </c>
      <c r="D39" s="51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12">
        <f t="shared" si="0"/>
        <v>0</v>
      </c>
      <c r="Z39" s="12">
        <f t="shared" si="1"/>
        <v>0</v>
      </c>
      <c r="AA39" s="12">
        <f t="shared" si="2"/>
        <v>0</v>
      </c>
      <c r="AB39" s="13">
        <f>ROUNDUP(((40/AA5)*Y39),0)</f>
        <v>0</v>
      </c>
      <c r="AC39" s="14"/>
      <c r="AD39" s="14"/>
      <c r="AE39" s="263"/>
      <c r="AF39" s="252">
        <f t="shared" si="12"/>
        <v>0</v>
      </c>
      <c r="AG39" s="252">
        <f t="shared" si="13"/>
        <v>0</v>
      </c>
      <c r="AH39" s="252">
        <f t="shared" si="14"/>
        <v>0</v>
      </c>
      <c r="AI39" s="252">
        <f t="shared" si="15"/>
        <v>0</v>
      </c>
      <c r="AJ39" s="252">
        <f t="shared" si="16"/>
        <v>0</v>
      </c>
      <c r="AK39" s="252">
        <f t="shared" si="17"/>
        <v>0</v>
      </c>
      <c r="AL39" s="252">
        <f t="shared" si="18"/>
        <v>0</v>
      </c>
      <c r="AM39" s="252">
        <f t="shared" si="19"/>
        <v>0</v>
      </c>
      <c r="AN39" s="252">
        <f t="shared" si="20"/>
        <v>0</v>
      </c>
      <c r="AO39" s="252">
        <f t="shared" si="21"/>
        <v>0</v>
      </c>
      <c r="AP39" s="252">
        <f t="shared" si="22"/>
        <v>0</v>
      </c>
      <c r="AQ39" s="252">
        <f t="shared" si="22"/>
        <v>0</v>
      </c>
      <c r="AR39" s="252">
        <f t="shared" si="3"/>
        <v>0</v>
      </c>
      <c r="AS39" s="252">
        <f t="shared" si="4"/>
        <v>0</v>
      </c>
      <c r="AT39" s="252">
        <f t="shared" si="5"/>
        <v>0</v>
      </c>
      <c r="AU39" s="252">
        <f t="shared" si="6"/>
        <v>0</v>
      </c>
      <c r="AV39" s="252">
        <f t="shared" si="7"/>
        <v>0</v>
      </c>
      <c r="AW39" s="252">
        <f t="shared" si="8"/>
        <v>0</v>
      </c>
      <c r="AX39" s="252"/>
      <c r="AY39" s="252">
        <f t="shared" si="23"/>
        <v>0</v>
      </c>
      <c r="AZ39" s="252">
        <f t="shared" si="24"/>
        <v>0</v>
      </c>
      <c r="BA39" s="252"/>
      <c r="BB39" s="252">
        <f t="shared" si="25"/>
        <v>0</v>
      </c>
      <c r="BC39" s="252"/>
      <c r="BD39" s="252">
        <f t="shared" si="26"/>
        <v>0</v>
      </c>
      <c r="BE39" s="252"/>
      <c r="BF39" s="252"/>
      <c r="BG39" s="252">
        <f t="shared" si="27"/>
        <v>0</v>
      </c>
      <c r="BH39" s="252"/>
      <c r="BI39" s="252">
        <f t="shared" si="28"/>
        <v>0</v>
      </c>
      <c r="BJ39" s="252">
        <f t="shared" si="29"/>
        <v>0</v>
      </c>
      <c r="BK39" s="252">
        <f t="shared" si="9"/>
        <v>0</v>
      </c>
      <c r="BM39" s="252">
        <f t="shared" si="10"/>
        <v>0</v>
      </c>
      <c r="BO39" s="252">
        <f t="shared" si="11"/>
        <v>0</v>
      </c>
    </row>
    <row r="40" spans="2:67" ht="20.100000000000001" customHeight="1">
      <c r="B40" s="11">
        <v>32</v>
      </c>
      <c r="C40" s="52" t="str">
        <f>CONCATENATE('2'!C35,'2'!Q35,'2'!D35,'2'!Q35,'2'!E35)</f>
        <v xml:space="preserve">  </v>
      </c>
      <c r="D40" s="51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12">
        <f t="shared" si="0"/>
        <v>0</v>
      </c>
      <c r="Z40" s="12">
        <f t="shared" si="1"/>
        <v>0</v>
      </c>
      <c r="AA40" s="12">
        <f t="shared" si="2"/>
        <v>0</v>
      </c>
      <c r="AB40" s="13">
        <f>ROUNDUP(((40/AA5)*Y40),0)</f>
        <v>0</v>
      </c>
      <c r="AC40" s="14"/>
      <c r="AD40" s="14"/>
      <c r="AE40" s="263"/>
      <c r="AF40" s="252">
        <f t="shared" si="12"/>
        <v>0</v>
      </c>
      <c r="AG40" s="252">
        <f t="shared" si="13"/>
        <v>0</v>
      </c>
      <c r="AH40" s="252">
        <f t="shared" si="14"/>
        <v>0</v>
      </c>
      <c r="AI40" s="252">
        <f t="shared" si="15"/>
        <v>0</v>
      </c>
      <c r="AJ40" s="252">
        <f t="shared" si="16"/>
        <v>0</v>
      </c>
      <c r="AK40" s="252">
        <f t="shared" si="17"/>
        <v>0</v>
      </c>
      <c r="AL40" s="252">
        <f t="shared" si="18"/>
        <v>0</v>
      </c>
      <c r="AM40" s="252">
        <f t="shared" si="19"/>
        <v>0</v>
      </c>
      <c r="AN40" s="252">
        <f t="shared" si="20"/>
        <v>0</v>
      </c>
      <c r="AO40" s="252">
        <f t="shared" si="21"/>
        <v>0</v>
      </c>
      <c r="AP40" s="252">
        <f t="shared" si="22"/>
        <v>0</v>
      </c>
      <c r="AQ40" s="252">
        <f t="shared" si="22"/>
        <v>0</v>
      </c>
      <c r="AR40" s="252">
        <f t="shared" si="3"/>
        <v>0</v>
      </c>
      <c r="AS40" s="252">
        <f t="shared" si="4"/>
        <v>0</v>
      </c>
      <c r="AT40" s="252">
        <f t="shared" si="5"/>
        <v>0</v>
      </c>
      <c r="AU40" s="252">
        <f t="shared" si="6"/>
        <v>0</v>
      </c>
      <c r="AV40" s="252">
        <f t="shared" si="7"/>
        <v>0</v>
      </c>
      <c r="AW40" s="252">
        <f t="shared" si="8"/>
        <v>0</v>
      </c>
      <c r="AX40" s="252"/>
      <c r="AY40" s="252">
        <f t="shared" si="23"/>
        <v>0</v>
      </c>
      <c r="AZ40" s="252">
        <f t="shared" si="24"/>
        <v>0</v>
      </c>
      <c r="BA40" s="252"/>
      <c r="BB40" s="252">
        <f t="shared" si="25"/>
        <v>0</v>
      </c>
      <c r="BC40" s="252"/>
      <c r="BD40" s="252">
        <f t="shared" si="26"/>
        <v>0</v>
      </c>
      <c r="BE40" s="252"/>
      <c r="BF40" s="252"/>
      <c r="BG40" s="252">
        <f t="shared" si="27"/>
        <v>0</v>
      </c>
      <c r="BH40" s="252"/>
      <c r="BI40" s="252">
        <f t="shared" si="28"/>
        <v>0</v>
      </c>
      <c r="BJ40" s="252">
        <f t="shared" si="29"/>
        <v>0</v>
      </c>
      <c r="BK40" s="252">
        <f t="shared" si="9"/>
        <v>0</v>
      </c>
      <c r="BM40" s="252">
        <f t="shared" si="10"/>
        <v>0</v>
      </c>
      <c r="BO40" s="252">
        <f t="shared" si="11"/>
        <v>0</v>
      </c>
    </row>
    <row r="41" spans="2:67" ht="20.100000000000001" customHeight="1">
      <c r="B41" s="11">
        <v>33</v>
      </c>
      <c r="C41" s="52" t="str">
        <f>CONCATENATE('2'!C36,'2'!Q36,'2'!D36,'2'!Q36,'2'!E36)</f>
        <v xml:space="preserve">  </v>
      </c>
      <c r="D41" s="51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12">
        <f t="shared" ref="Y41:Y72" si="30">AF41+AH41+AJ41+AM41+AS41+AU41</f>
        <v>0</v>
      </c>
      <c r="Z41" s="12">
        <f t="shared" ref="Z41:Z72" si="31">AI41+AL41+AO41+AQ41+AT41+AW41</f>
        <v>0</v>
      </c>
      <c r="AA41" s="12">
        <f t="shared" ref="AA41:AA72" si="32">AG41+AK41+AN41+AP41+AR41+AV41</f>
        <v>0</v>
      </c>
      <c r="AB41" s="13">
        <f>ROUNDUP(((40/AA5)*Y41),0)</f>
        <v>0</v>
      </c>
      <c r="AC41" s="14"/>
      <c r="AD41" s="14"/>
      <c r="AE41" s="263"/>
      <c r="AF41" s="252">
        <f t="shared" si="12"/>
        <v>0</v>
      </c>
      <c r="AG41" s="252">
        <f t="shared" si="13"/>
        <v>0</v>
      </c>
      <c r="AH41" s="252">
        <f t="shared" si="14"/>
        <v>0</v>
      </c>
      <c r="AI41" s="252">
        <f t="shared" si="15"/>
        <v>0</v>
      </c>
      <c r="AJ41" s="252">
        <f t="shared" si="16"/>
        <v>0</v>
      </c>
      <c r="AK41" s="252">
        <f t="shared" si="17"/>
        <v>0</v>
      </c>
      <c r="AL41" s="252">
        <f t="shared" si="18"/>
        <v>0</v>
      </c>
      <c r="AM41" s="252">
        <f t="shared" si="19"/>
        <v>0</v>
      </c>
      <c r="AN41" s="252">
        <f t="shared" si="20"/>
        <v>0</v>
      </c>
      <c r="AO41" s="252">
        <f t="shared" si="21"/>
        <v>0</v>
      </c>
      <c r="AP41" s="252">
        <f t="shared" si="22"/>
        <v>0</v>
      </c>
      <c r="AQ41" s="252">
        <f t="shared" si="22"/>
        <v>0</v>
      </c>
      <c r="AR41" s="252">
        <f t="shared" ref="AR41:AR72" si="33">BK41*2</f>
        <v>0</v>
      </c>
      <c r="AS41" s="252">
        <f t="shared" ref="AS41:AS72" si="34">BK41*1</f>
        <v>0</v>
      </c>
      <c r="AT41" s="252">
        <f t="shared" ref="AT41:AT72" si="35">BM41*2</f>
        <v>0</v>
      </c>
      <c r="AU41" s="252">
        <f t="shared" ref="AU41:AU72" si="36">BM41*1</f>
        <v>0</v>
      </c>
      <c r="AV41" s="252">
        <f t="shared" ref="AV41:AV72" si="37">BO41*2</f>
        <v>0</v>
      </c>
      <c r="AW41" s="252">
        <f t="shared" ref="AW41:AW72" si="38">BO41*1</f>
        <v>0</v>
      </c>
      <c r="AX41" s="252"/>
      <c r="AY41" s="252">
        <f t="shared" si="23"/>
        <v>0</v>
      </c>
      <c r="AZ41" s="252">
        <f t="shared" si="24"/>
        <v>0</v>
      </c>
      <c r="BA41" s="252"/>
      <c r="BB41" s="252">
        <f t="shared" si="25"/>
        <v>0</v>
      </c>
      <c r="BC41" s="252"/>
      <c r="BD41" s="252">
        <f t="shared" si="26"/>
        <v>0</v>
      </c>
      <c r="BE41" s="252"/>
      <c r="BF41" s="252"/>
      <c r="BG41" s="252">
        <f t="shared" si="27"/>
        <v>0</v>
      </c>
      <c r="BH41" s="252"/>
      <c r="BI41" s="252">
        <f t="shared" si="28"/>
        <v>0</v>
      </c>
      <c r="BJ41" s="252">
        <f t="shared" si="29"/>
        <v>0</v>
      </c>
      <c r="BK41" s="252">
        <f t="shared" ref="BK41:BK72" si="39">COUNTIF(E41:X41,"OOP")</f>
        <v>0</v>
      </c>
      <c r="BM41" s="252">
        <f t="shared" ref="BM41:BM72" si="40">COUNTIF(E41:X41,"]]P")</f>
        <v>0</v>
      </c>
      <c r="BO41" s="252">
        <f t="shared" ref="BO41:BO72" si="41">COUNTIF(E41:X41,"OO]")</f>
        <v>0</v>
      </c>
    </row>
    <row r="42" spans="2:67" ht="20.100000000000001" customHeight="1">
      <c r="B42" s="11">
        <v>34</v>
      </c>
      <c r="C42" s="52" t="str">
        <f>CONCATENATE('2'!C37,'2'!Q37,'2'!D37,'2'!Q37,'2'!E37)</f>
        <v xml:space="preserve">  </v>
      </c>
      <c r="D42" s="51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12">
        <f t="shared" si="30"/>
        <v>0</v>
      </c>
      <c r="Z42" s="12">
        <f t="shared" si="31"/>
        <v>0</v>
      </c>
      <c r="AA42" s="12">
        <f t="shared" si="32"/>
        <v>0</v>
      </c>
      <c r="AB42" s="13">
        <f>ROUNDUP(((40/AA5)*Y42),0)</f>
        <v>0</v>
      </c>
      <c r="AC42" s="14"/>
      <c r="AD42" s="14"/>
      <c r="AE42" s="263"/>
      <c r="AF42" s="252">
        <f t="shared" si="12"/>
        <v>0</v>
      </c>
      <c r="AG42" s="252">
        <f t="shared" si="13"/>
        <v>0</v>
      </c>
      <c r="AH42" s="252">
        <f t="shared" si="14"/>
        <v>0</v>
      </c>
      <c r="AI42" s="252">
        <f t="shared" si="15"/>
        <v>0</v>
      </c>
      <c r="AJ42" s="252">
        <f t="shared" si="16"/>
        <v>0</v>
      </c>
      <c r="AK42" s="252">
        <f t="shared" si="17"/>
        <v>0</v>
      </c>
      <c r="AL42" s="252">
        <f t="shared" si="18"/>
        <v>0</v>
      </c>
      <c r="AM42" s="252">
        <f t="shared" si="19"/>
        <v>0</v>
      </c>
      <c r="AN42" s="252">
        <f t="shared" si="20"/>
        <v>0</v>
      </c>
      <c r="AO42" s="252">
        <f t="shared" si="21"/>
        <v>0</v>
      </c>
      <c r="AP42" s="252">
        <f t="shared" si="22"/>
        <v>0</v>
      </c>
      <c r="AQ42" s="252">
        <f t="shared" si="22"/>
        <v>0</v>
      </c>
      <c r="AR42" s="252">
        <f t="shared" si="33"/>
        <v>0</v>
      </c>
      <c r="AS42" s="252">
        <f t="shared" si="34"/>
        <v>0</v>
      </c>
      <c r="AT42" s="252">
        <f t="shared" si="35"/>
        <v>0</v>
      </c>
      <c r="AU42" s="252">
        <f t="shared" si="36"/>
        <v>0</v>
      </c>
      <c r="AV42" s="252">
        <f t="shared" si="37"/>
        <v>0</v>
      </c>
      <c r="AW42" s="252">
        <f t="shared" si="38"/>
        <v>0</v>
      </c>
      <c r="AX42" s="252"/>
      <c r="AY42" s="252">
        <f t="shared" si="23"/>
        <v>0</v>
      </c>
      <c r="AZ42" s="252">
        <f t="shared" si="24"/>
        <v>0</v>
      </c>
      <c r="BA42" s="252"/>
      <c r="BB42" s="252">
        <f t="shared" si="25"/>
        <v>0</v>
      </c>
      <c r="BC42" s="252"/>
      <c r="BD42" s="252">
        <f t="shared" si="26"/>
        <v>0</v>
      </c>
      <c r="BE42" s="252"/>
      <c r="BF42" s="252"/>
      <c r="BG42" s="252">
        <f t="shared" si="27"/>
        <v>0</v>
      </c>
      <c r="BH42" s="252"/>
      <c r="BI42" s="252">
        <f t="shared" si="28"/>
        <v>0</v>
      </c>
      <c r="BJ42" s="252">
        <f t="shared" si="29"/>
        <v>0</v>
      </c>
      <c r="BK42" s="252">
        <f t="shared" si="39"/>
        <v>0</v>
      </c>
      <c r="BM42" s="252">
        <f t="shared" si="40"/>
        <v>0</v>
      </c>
      <c r="BO42" s="252">
        <f t="shared" si="41"/>
        <v>0</v>
      </c>
    </row>
    <row r="43" spans="2:67" ht="20.100000000000001" customHeight="1">
      <c r="B43" s="11">
        <v>35</v>
      </c>
      <c r="C43" s="52" t="str">
        <f>CONCATENATE('2'!C38,'2'!Q38,'2'!D38,'2'!Q38,'2'!E38)</f>
        <v xml:space="preserve">  </v>
      </c>
      <c r="D43" s="51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12">
        <f t="shared" si="30"/>
        <v>0</v>
      </c>
      <c r="Z43" s="12">
        <f t="shared" si="31"/>
        <v>0</v>
      </c>
      <c r="AA43" s="12">
        <f t="shared" si="32"/>
        <v>0</v>
      </c>
      <c r="AB43" s="13">
        <f>ROUNDUP(((40/AA5)*Y43),0)</f>
        <v>0</v>
      </c>
      <c r="AC43" s="14"/>
      <c r="AD43" s="14"/>
      <c r="AE43" s="263"/>
      <c r="AF43" s="252">
        <f t="shared" si="12"/>
        <v>0</v>
      </c>
      <c r="AG43" s="252">
        <f t="shared" si="13"/>
        <v>0</v>
      </c>
      <c r="AH43" s="252">
        <f t="shared" si="14"/>
        <v>0</v>
      </c>
      <c r="AI43" s="252">
        <f t="shared" si="15"/>
        <v>0</v>
      </c>
      <c r="AJ43" s="252">
        <f t="shared" si="16"/>
        <v>0</v>
      </c>
      <c r="AK43" s="252">
        <f t="shared" si="17"/>
        <v>0</v>
      </c>
      <c r="AL43" s="252">
        <f t="shared" si="18"/>
        <v>0</v>
      </c>
      <c r="AM43" s="252">
        <f t="shared" si="19"/>
        <v>0</v>
      </c>
      <c r="AN43" s="252">
        <f t="shared" si="20"/>
        <v>0</v>
      </c>
      <c r="AO43" s="252">
        <f t="shared" si="21"/>
        <v>0</v>
      </c>
      <c r="AP43" s="252">
        <f t="shared" si="22"/>
        <v>0</v>
      </c>
      <c r="AQ43" s="252">
        <f t="shared" si="22"/>
        <v>0</v>
      </c>
      <c r="AR43" s="252">
        <f t="shared" si="33"/>
        <v>0</v>
      </c>
      <c r="AS43" s="252">
        <f t="shared" si="34"/>
        <v>0</v>
      </c>
      <c r="AT43" s="252">
        <f t="shared" si="35"/>
        <v>0</v>
      </c>
      <c r="AU43" s="252">
        <f t="shared" si="36"/>
        <v>0</v>
      </c>
      <c r="AV43" s="252">
        <f t="shared" si="37"/>
        <v>0</v>
      </c>
      <c r="AW43" s="252">
        <f t="shared" si="38"/>
        <v>0</v>
      </c>
      <c r="AX43" s="252"/>
      <c r="AY43" s="252">
        <f t="shared" si="23"/>
        <v>0</v>
      </c>
      <c r="AZ43" s="252">
        <f t="shared" si="24"/>
        <v>0</v>
      </c>
      <c r="BA43" s="252"/>
      <c r="BB43" s="252">
        <f t="shared" si="25"/>
        <v>0</v>
      </c>
      <c r="BC43" s="252"/>
      <c r="BD43" s="252">
        <f t="shared" si="26"/>
        <v>0</v>
      </c>
      <c r="BE43" s="252"/>
      <c r="BF43" s="252"/>
      <c r="BG43" s="252">
        <f t="shared" si="27"/>
        <v>0</v>
      </c>
      <c r="BH43" s="252"/>
      <c r="BI43" s="252">
        <f t="shared" si="28"/>
        <v>0</v>
      </c>
      <c r="BJ43" s="252">
        <f t="shared" si="29"/>
        <v>0</v>
      </c>
      <c r="BK43" s="252">
        <f t="shared" si="39"/>
        <v>0</v>
      </c>
      <c r="BM43" s="252">
        <f t="shared" si="40"/>
        <v>0</v>
      </c>
      <c r="BO43" s="252">
        <f t="shared" si="41"/>
        <v>0</v>
      </c>
    </row>
    <row r="44" spans="2:67" ht="20.100000000000001" customHeight="1">
      <c r="B44" s="11">
        <v>36</v>
      </c>
      <c r="C44" s="52" t="str">
        <f>CONCATENATE('2'!C39,'2'!Q39,'2'!D39,'2'!Q39,'2'!E39)</f>
        <v xml:space="preserve">  </v>
      </c>
      <c r="D44" s="51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12">
        <f t="shared" si="30"/>
        <v>0</v>
      </c>
      <c r="Z44" s="12">
        <f t="shared" si="31"/>
        <v>0</v>
      </c>
      <c r="AA44" s="12">
        <f t="shared" si="32"/>
        <v>0</v>
      </c>
      <c r="AB44" s="13">
        <f>ROUNDUP(((40/AA5)*Y44),0)</f>
        <v>0</v>
      </c>
      <c r="AC44" s="14"/>
      <c r="AD44" s="14"/>
      <c r="AE44" s="263"/>
      <c r="AF44" s="252">
        <f t="shared" si="12"/>
        <v>0</v>
      </c>
      <c r="AG44" s="252">
        <f t="shared" si="13"/>
        <v>0</v>
      </c>
      <c r="AH44" s="252">
        <f t="shared" si="14"/>
        <v>0</v>
      </c>
      <c r="AI44" s="252">
        <f t="shared" si="15"/>
        <v>0</v>
      </c>
      <c r="AJ44" s="252">
        <f t="shared" si="16"/>
        <v>0</v>
      </c>
      <c r="AK44" s="252">
        <f t="shared" si="17"/>
        <v>0</v>
      </c>
      <c r="AL44" s="252">
        <f t="shared" si="18"/>
        <v>0</v>
      </c>
      <c r="AM44" s="252">
        <f t="shared" si="19"/>
        <v>0</v>
      </c>
      <c r="AN44" s="252">
        <f t="shared" si="20"/>
        <v>0</v>
      </c>
      <c r="AO44" s="252">
        <f t="shared" si="21"/>
        <v>0</v>
      </c>
      <c r="AP44" s="252">
        <f t="shared" si="22"/>
        <v>0</v>
      </c>
      <c r="AQ44" s="252">
        <f t="shared" si="22"/>
        <v>0</v>
      </c>
      <c r="AR44" s="252">
        <f t="shared" si="33"/>
        <v>0</v>
      </c>
      <c r="AS44" s="252">
        <f t="shared" si="34"/>
        <v>0</v>
      </c>
      <c r="AT44" s="252">
        <f t="shared" si="35"/>
        <v>0</v>
      </c>
      <c r="AU44" s="252">
        <f t="shared" si="36"/>
        <v>0</v>
      </c>
      <c r="AV44" s="252">
        <f t="shared" si="37"/>
        <v>0</v>
      </c>
      <c r="AW44" s="252">
        <f t="shared" si="38"/>
        <v>0</v>
      </c>
      <c r="AX44" s="252"/>
      <c r="AY44" s="252">
        <f t="shared" si="23"/>
        <v>0</v>
      </c>
      <c r="AZ44" s="252">
        <f t="shared" si="24"/>
        <v>0</v>
      </c>
      <c r="BA44" s="252"/>
      <c r="BB44" s="252">
        <f t="shared" si="25"/>
        <v>0</v>
      </c>
      <c r="BC44" s="252"/>
      <c r="BD44" s="252">
        <f t="shared" si="26"/>
        <v>0</v>
      </c>
      <c r="BE44" s="252"/>
      <c r="BF44" s="252"/>
      <c r="BG44" s="252">
        <f t="shared" si="27"/>
        <v>0</v>
      </c>
      <c r="BH44" s="252"/>
      <c r="BI44" s="252">
        <f t="shared" si="28"/>
        <v>0</v>
      </c>
      <c r="BJ44" s="252">
        <f t="shared" si="29"/>
        <v>0</v>
      </c>
      <c r="BK44" s="252">
        <f t="shared" si="39"/>
        <v>0</v>
      </c>
      <c r="BM44" s="252">
        <f t="shared" si="40"/>
        <v>0</v>
      </c>
      <c r="BO44" s="252">
        <f t="shared" si="41"/>
        <v>0</v>
      </c>
    </row>
    <row r="45" spans="2:67" ht="20.100000000000001" customHeight="1">
      <c r="B45" s="11">
        <v>37</v>
      </c>
      <c r="C45" s="52" t="str">
        <f>CONCATENATE('2'!C40,'2'!Q40,'2'!D40,'2'!Q40,'2'!E40)</f>
        <v xml:space="preserve">  </v>
      </c>
      <c r="D45" s="51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12">
        <f t="shared" si="30"/>
        <v>0</v>
      </c>
      <c r="Z45" s="12">
        <f t="shared" si="31"/>
        <v>0</v>
      </c>
      <c r="AA45" s="12">
        <f t="shared" si="32"/>
        <v>0</v>
      </c>
      <c r="AB45" s="13">
        <f>ROUNDUP(((40/AA5)*Y45),0)</f>
        <v>0</v>
      </c>
      <c r="AC45" s="14"/>
      <c r="AD45" s="14"/>
      <c r="AE45" s="263"/>
      <c r="AF45" s="252">
        <f t="shared" si="12"/>
        <v>0</v>
      </c>
      <c r="AG45" s="252">
        <f t="shared" si="13"/>
        <v>0</v>
      </c>
      <c r="AH45" s="252">
        <f t="shared" si="14"/>
        <v>0</v>
      </c>
      <c r="AI45" s="252">
        <f t="shared" si="15"/>
        <v>0</v>
      </c>
      <c r="AJ45" s="252">
        <f t="shared" si="16"/>
        <v>0</v>
      </c>
      <c r="AK45" s="252">
        <f t="shared" si="17"/>
        <v>0</v>
      </c>
      <c r="AL45" s="252">
        <f t="shared" si="18"/>
        <v>0</v>
      </c>
      <c r="AM45" s="252">
        <f t="shared" si="19"/>
        <v>0</v>
      </c>
      <c r="AN45" s="252">
        <f t="shared" si="20"/>
        <v>0</v>
      </c>
      <c r="AO45" s="252">
        <f t="shared" si="21"/>
        <v>0</v>
      </c>
      <c r="AP45" s="252">
        <f t="shared" si="22"/>
        <v>0</v>
      </c>
      <c r="AQ45" s="252">
        <f t="shared" si="22"/>
        <v>0</v>
      </c>
      <c r="AR45" s="252">
        <f t="shared" si="33"/>
        <v>0</v>
      </c>
      <c r="AS45" s="252">
        <f t="shared" si="34"/>
        <v>0</v>
      </c>
      <c r="AT45" s="252">
        <f t="shared" si="35"/>
        <v>0</v>
      </c>
      <c r="AU45" s="252">
        <f t="shared" si="36"/>
        <v>0</v>
      </c>
      <c r="AV45" s="252">
        <f t="shared" si="37"/>
        <v>0</v>
      </c>
      <c r="AW45" s="252">
        <f t="shared" si="38"/>
        <v>0</v>
      </c>
      <c r="AX45" s="252"/>
      <c r="AY45" s="252">
        <f t="shared" si="23"/>
        <v>0</v>
      </c>
      <c r="AZ45" s="252">
        <f t="shared" si="24"/>
        <v>0</v>
      </c>
      <c r="BA45" s="252"/>
      <c r="BB45" s="252">
        <f t="shared" si="25"/>
        <v>0</v>
      </c>
      <c r="BC45" s="252"/>
      <c r="BD45" s="252">
        <f t="shared" si="26"/>
        <v>0</v>
      </c>
      <c r="BE45" s="252"/>
      <c r="BF45" s="252"/>
      <c r="BG45" s="252">
        <f t="shared" si="27"/>
        <v>0</v>
      </c>
      <c r="BH45" s="252"/>
      <c r="BI45" s="252">
        <f t="shared" si="28"/>
        <v>0</v>
      </c>
      <c r="BJ45" s="252">
        <f t="shared" si="29"/>
        <v>0</v>
      </c>
      <c r="BK45" s="252">
        <f t="shared" si="39"/>
        <v>0</v>
      </c>
      <c r="BM45" s="252">
        <f t="shared" si="40"/>
        <v>0</v>
      </c>
      <c r="BO45" s="252">
        <f t="shared" si="41"/>
        <v>0</v>
      </c>
    </row>
    <row r="46" spans="2:67" ht="20.100000000000001" customHeight="1">
      <c r="B46" s="11">
        <v>38</v>
      </c>
      <c r="C46" s="52" t="str">
        <f>CONCATENATE('2'!C41,'2'!Q41,'2'!D41,'2'!Q41,'2'!E41)</f>
        <v xml:space="preserve">  </v>
      </c>
      <c r="D46" s="51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12">
        <f t="shared" si="30"/>
        <v>0</v>
      </c>
      <c r="Z46" s="12">
        <f t="shared" si="31"/>
        <v>0</v>
      </c>
      <c r="AA46" s="12">
        <f t="shared" si="32"/>
        <v>0</v>
      </c>
      <c r="AB46" s="13">
        <f>ROUNDUP(((40/AA5)*Y46),0)</f>
        <v>0</v>
      </c>
      <c r="AC46" s="14"/>
      <c r="AD46" s="14"/>
      <c r="AE46" s="263"/>
      <c r="AF46" s="252">
        <f t="shared" si="12"/>
        <v>0</v>
      </c>
      <c r="AG46" s="252">
        <f t="shared" si="13"/>
        <v>0</v>
      </c>
      <c r="AH46" s="252">
        <f t="shared" si="14"/>
        <v>0</v>
      </c>
      <c r="AI46" s="252">
        <f t="shared" si="15"/>
        <v>0</v>
      </c>
      <c r="AJ46" s="252">
        <f t="shared" si="16"/>
        <v>0</v>
      </c>
      <c r="AK46" s="252">
        <f t="shared" si="17"/>
        <v>0</v>
      </c>
      <c r="AL46" s="252">
        <f t="shared" si="18"/>
        <v>0</v>
      </c>
      <c r="AM46" s="252">
        <f t="shared" si="19"/>
        <v>0</v>
      </c>
      <c r="AN46" s="252">
        <f t="shared" si="20"/>
        <v>0</v>
      </c>
      <c r="AO46" s="252">
        <f t="shared" si="21"/>
        <v>0</v>
      </c>
      <c r="AP46" s="252">
        <f t="shared" si="22"/>
        <v>0</v>
      </c>
      <c r="AQ46" s="252">
        <f t="shared" si="22"/>
        <v>0</v>
      </c>
      <c r="AR46" s="252">
        <f t="shared" si="33"/>
        <v>0</v>
      </c>
      <c r="AS46" s="252">
        <f t="shared" si="34"/>
        <v>0</v>
      </c>
      <c r="AT46" s="252">
        <f t="shared" si="35"/>
        <v>0</v>
      </c>
      <c r="AU46" s="252">
        <f t="shared" si="36"/>
        <v>0</v>
      </c>
      <c r="AV46" s="252">
        <f t="shared" si="37"/>
        <v>0</v>
      </c>
      <c r="AW46" s="252">
        <f t="shared" si="38"/>
        <v>0</v>
      </c>
      <c r="AX46" s="252"/>
      <c r="AY46" s="252">
        <f t="shared" si="23"/>
        <v>0</v>
      </c>
      <c r="AZ46" s="252">
        <f t="shared" si="24"/>
        <v>0</v>
      </c>
      <c r="BA46" s="252"/>
      <c r="BB46" s="252">
        <f t="shared" si="25"/>
        <v>0</v>
      </c>
      <c r="BC46" s="252"/>
      <c r="BD46" s="252">
        <f t="shared" si="26"/>
        <v>0</v>
      </c>
      <c r="BE46" s="252"/>
      <c r="BF46" s="252"/>
      <c r="BG46" s="252">
        <f t="shared" si="27"/>
        <v>0</v>
      </c>
      <c r="BH46" s="252"/>
      <c r="BI46" s="252">
        <f t="shared" si="28"/>
        <v>0</v>
      </c>
      <c r="BJ46" s="252">
        <f t="shared" si="29"/>
        <v>0</v>
      </c>
      <c r="BK46" s="252">
        <f t="shared" si="39"/>
        <v>0</v>
      </c>
      <c r="BM46" s="252">
        <f t="shared" si="40"/>
        <v>0</v>
      </c>
      <c r="BO46" s="252">
        <f t="shared" si="41"/>
        <v>0</v>
      </c>
    </row>
    <row r="47" spans="2:67" ht="20.100000000000001" customHeight="1">
      <c r="B47" s="11">
        <v>39</v>
      </c>
      <c r="C47" s="52" t="str">
        <f>CONCATENATE('2'!C42,'2'!Q42,'2'!D42,'2'!Q42,'2'!E42)</f>
        <v xml:space="preserve">  </v>
      </c>
      <c r="D47" s="51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12">
        <f t="shared" si="30"/>
        <v>0</v>
      </c>
      <c r="Z47" s="12">
        <f t="shared" si="31"/>
        <v>0</v>
      </c>
      <c r="AA47" s="12">
        <f t="shared" si="32"/>
        <v>0</v>
      </c>
      <c r="AB47" s="13">
        <f>ROUNDUP(((40/AA5)*Y47),0)</f>
        <v>0</v>
      </c>
      <c r="AC47" s="14"/>
      <c r="AD47" s="14"/>
      <c r="AE47" s="263"/>
      <c r="AF47" s="252">
        <f t="shared" si="12"/>
        <v>0</v>
      </c>
      <c r="AG47" s="252">
        <f t="shared" si="13"/>
        <v>0</v>
      </c>
      <c r="AH47" s="252">
        <f t="shared" si="14"/>
        <v>0</v>
      </c>
      <c r="AI47" s="252">
        <f t="shared" si="15"/>
        <v>0</v>
      </c>
      <c r="AJ47" s="252">
        <f t="shared" si="16"/>
        <v>0</v>
      </c>
      <c r="AK47" s="252">
        <f t="shared" si="17"/>
        <v>0</v>
      </c>
      <c r="AL47" s="252">
        <f t="shared" si="18"/>
        <v>0</v>
      </c>
      <c r="AM47" s="252">
        <f t="shared" si="19"/>
        <v>0</v>
      </c>
      <c r="AN47" s="252">
        <f t="shared" si="20"/>
        <v>0</v>
      </c>
      <c r="AO47" s="252">
        <f t="shared" si="21"/>
        <v>0</v>
      </c>
      <c r="AP47" s="252">
        <f t="shared" si="22"/>
        <v>0</v>
      </c>
      <c r="AQ47" s="252">
        <f t="shared" si="22"/>
        <v>0</v>
      </c>
      <c r="AR47" s="252">
        <f t="shared" si="33"/>
        <v>0</v>
      </c>
      <c r="AS47" s="252">
        <f t="shared" si="34"/>
        <v>0</v>
      </c>
      <c r="AT47" s="252">
        <f t="shared" si="35"/>
        <v>0</v>
      </c>
      <c r="AU47" s="252">
        <f t="shared" si="36"/>
        <v>0</v>
      </c>
      <c r="AV47" s="252">
        <f t="shared" si="37"/>
        <v>0</v>
      </c>
      <c r="AW47" s="252">
        <f t="shared" si="38"/>
        <v>0</v>
      </c>
      <c r="AX47" s="252"/>
      <c r="AY47" s="252">
        <f t="shared" si="23"/>
        <v>0</v>
      </c>
      <c r="AZ47" s="252">
        <f t="shared" si="24"/>
        <v>0</v>
      </c>
      <c r="BA47" s="252"/>
      <c r="BB47" s="252">
        <f t="shared" si="25"/>
        <v>0</v>
      </c>
      <c r="BC47" s="252"/>
      <c r="BD47" s="252">
        <f t="shared" si="26"/>
        <v>0</v>
      </c>
      <c r="BE47" s="252"/>
      <c r="BF47" s="252"/>
      <c r="BG47" s="252">
        <f t="shared" si="27"/>
        <v>0</v>
      </c>
      <c r="BH47" s="252"/>
      <c r="BI47" s="252">
        <f t="shared" si="28"/>
        <v>0</v>
      </c>
      <c r="BJ47" s="252">
        <f t="shared" si="29"/>
        <v>0</v>
      </c>
      <c r="BK47" s="252">
        <f t="shared" si="39"/>
        <v>0</v>
      </c>
      <c r="BM47" s="252">
        <f t="shared" si="40"/>
        <v>0</v>
      </c>
      <c r="BO47" s="252">
        <f t="shared" si="41"/>
        <v>0</v>
      </c>
    </row>
    <row r="48" spans="2:67" ht="20.100000000000001" customHeight="1">
      <c r="B48" s="11">
        <v>40</v>
      </c>
      <c r="C48" s="52" t="str">
        <f>CONCATENATE('2'!C43,'2'!Q43,'2'!D43,'2'!Q43,'2'!E43)</f>
        <v xml:space="preserve">  </v>
      </c>
      <c r="D48" s="51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12">
        <f t="shared" si="30"/>
        <v>0</v>
      </c>
      <c r="Z48" s="12">
        <f t="shared" si="31"/>
        <v>0</v>
      </c>
      <c r="AA48" s="12">
        <f t="shared" si="32"/>
        <v>0</v>
      </c>
      <c r="AB48" s="13">
        <f>ROUNDUP(((40/AA5)*Y48),0)</f>
        <v>0</v>
      </c>
      <c r="AC48" s="14"/>
      <c r="AD48" s="14"/>
      <c r="AE48" s="263"/>
      <c r="AF48" s="252">
        <f t="shared" si="12"/>
        <v>0</v>
      </c>
      <c r="AG48" s="252">
        <f t="shared" si="13"/>
        <v>0</v>
      </c>
      <c r="AH48" s="252">
        <f t="shared" si="14"/>
        <v>0</v>
      </c>
      <c r="AI48" s="252">
        <f t="shared" si="15"/>
        <v>0</v>
      </c>
      <c r="AJ48" s="252">
        <f t="shared" si="16"/>
        <v>0</v>
      </c>
      <c r="AK48" s="252">
        <f t="shared" si="17"/>
        <v>0</v>
      </c>
      <c r="AL48" s="252">
        <f t="shared" si="18"/>
        <v>0</v>
      </c>
      <c r="AM48" s="252">
        <f t="shared" si="19"/>
        <v>0</v>
      </c>
      <c r="AN48" s="252">
        <f t="shared" si="20"/>
        <v>0</v>
      </c>
      <c r="AO48" s="252">
        <f t="shared" si="21"/>
        <v>0</v>
      </c>
      <c r="AP48" s="252">
        <f t="shared" si="22"/>
        <v>0</v>
      </c>
      <c r="AQ48" s="252">
        <f t="shared" si="22"/>
        <v>0</v>
      </c>
      <c r="AR48" s="252">
        <f t="shared" si="33"/>
        <v>0</v>
      </c>
      <c r="AS48" s="252">
        <f t="shared" si="34"/>
        <v>0</v>
      </c>
      <c r="AT48" s="252">
        <f t="shared" si="35"/>
        <v>0</v>
      </c>
      <c r="AU48" s="252">
        <f t="shared" si="36"/>
        <v>0</v>
      </c>
      <c r="AV48" s="252">
        <f t="shared" si="37"/>
        <v>0</v>
      </c>
      <c r="AW48" s="252">
        <f t="shared" si="38"/>
        <v>0</v>
      </c>
      <c r="AX48" s="252"/>
      <c r="AY48" s="252">
        <f t="shared" si="23"/>
        <v>0</v>
      </c>
      <c r="AZ48" s="252">
        <f t="shared" si="24"/>
        <v>0</v>
      </c>
      <c r="BA48" s="252"/>
      <c r="BB48" s="252">
        <f t="shared" si="25"/>
        <v>0</v>
      </c>
      <c r="BC48" s="252"/>
      <c r="BD48" s="252">
        <f t="shared" si="26"/>
        <v>0</v>
      </c>
      <c r="BE48" s="252"/>
      <c r="BF48" s="252"/>
      <c r="BG48" s="252">
        <f t="shared" si="27"/>
        <v>0</v>
      </c>
      <c r="BH48" s="252"/>
      <c r="BI48" s="252">
        <f t="shared" si="28"/>
        <v>0</v>
      </c>
      <c r="BJ48" s="252">
        <f t="shared" si="29"/>
        <v>0</v>
      </c>
      <c r="BK48" s="252">
        <f t="shared" si="39"/>
        <v>0</v>
      </c>
      <c r="BM48" s="252">
        <f t="shared" si="40"/>
        <v>0</v>
      </c>
      <c r="BO48" s="252">
        <f t="shared" si="41"/>
        <v>0</v>
      </c>
    </row>
    <row r="49" spans="2:67" ht="20.100000000000001" customHeight="1">
      <c r="B49" s="11">
        <v>41</v>
      </c>
      <c r="C49" s="52" t="str">
        <f>CONCATENATE('2'!C44,'2'!Q44,'2'!D44,'2'!Q44,'2'!E44)</f>
        <v xml:space="preserve">  </v>
      </c>
      <c r="D49" s="51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12">
        <f t="shared" si="30"/>
        <v>0</v>
      </c>
      <c r="Z49" s="12">
        <f t="shared" si="31"/>
        <v>0</v>
      </c>
      <c r="AA49" s="12">
        <f t="shared" si="32"/>
        <v>0</v>
      </c>
      <c r="AB49" s="13">
        <f>ROUNDUP(((40/AA5)*Y49),0)</f>
        <v>0</v>
      </c>
      <c r="AC49" s="14"/>
      <c r="AD49" s="14"/>
      <c r="AE49" s="263"/>
      <c r="AF49" s="252">
        <f t="shared" si="12"/>
        <v>0</v>
      </c>
      <c r="AG49" s="252">
        <f t="shared" si="13"/>
        <v>0</v>
      </c>
      <c r="AH49" s="252">
        <f t="shared" si="14"/>
        <v>0</v>
      </c>
      <c r="AI49" s="252">
        <f t="shared" si="15"/>
        <v>0</v>
      </c>
      <c r="AJ49" s="252">
        <f t="shared" si="16"/>
        <v>0</v>
      </c>
      <c r="AK49" s="252">
        <f t="shared" si="17"/>
        <v>0</v>
      </c>
      <c r="AL49" s="252">
        <f t="shared" si="18"/>
        <v>0</v>
      </c>
      <c r="AM49" s="252">
        <f t="shared" si="19"/>
        <v>0</v>
      </c>
      <c r="AN49" s="252">
        <f t="shared" si="20"/>
        <v>0</v>
      </c>
      <c r="AO49" s="252">
        <f t="shared" si="21"/>
        <v>0</v>
      </c>
      <c r="AP49" s="252">
        <f t="shared" si="22"/>
        <v>0</v>
      </c>
      <c r="AQ49" s="252">
        <f t="shared" si="22"/>
        <v>0</v>
      </c>
      <c r="AR49" s="252">
        <f t="shared" si="33"/>
        <v>0</v>
      </c>
      <c r="AS49" s="252">
        <f t="shared" si="34"/>
        <v>0</v>
      </c>
      <c r="AT49" s="252">
        <f t="shared" si="35"/>
        <v>0</v>
      </c>
      <c r="AU49" s="252">
        <f t="shared" si="36"/>
        <v>0</v>
      </c>
      <c r="AV49" s="252">
        <f t="shared" si="37"/>
        <v>0</v>
      </c>
      <c r="AW49" s="252">
        <f t="shared" si="38"/>
        <v>0</v>
      </c>
      <c r="AX49" s="252"/>
      <c r="AY49" s="252">
        <f t="shared" si="23"/>
        <v>0</v>
      </c>
      <c r="AZ49" s="252">
        <f t="shared" si="24"/>
        <v>0</v>
      </c>
      <c r="BA49" s="252"/>
      <c r="BB49" s="252">
        <f t="shared" si="25"/>
        <v>0</v>
      </c>
      <c r="BC49" s="252"/>
      <c r="BD49" s="252">
        <f t="shared" si="26"/>
        <v>0</v>
      </c>
      <c r="BE49" s="252"/>
      <c r="BF49" s="252"/>
      <c r="BG49" s="252">
        <f t="shared" si="27"/>
        <v>0</v>
      </c>
      <c r="BH49" s="252"/>
      <c r="BI49" s="252">
        <f t="shared" si="28"/>
        <v>0</v>
      </c>
      <c r="BJ49" s="252">
        <f t="shared" si="29"/>
        <v>0</v>
      </c>
      <c r="BK49" s="252">
        <f t="shared" si="39"/>
        <v>0</v>
      </c>
      <c r="BM49" s="252">
        <f t="shared" si="40"/>
        <v>0</v>
      </c>
      <c r="BO49" s="252">
        <f t="shared" si="41"/>
        <v>0</v>
      </c>
    </row>
    <row r="50" spans="2:67" ht="20.100000000000001" customHeight="1">
      <c r="B50" s="11">
        <v>42</v>
      </c>
      <c r="C50" s="52" t="str">
        <f>CONCATENATE('2'!C45,'2'!Q45,'2'!D45,'2'!Q45,'2'!E45)</f>
        <v xml:space="preserve">  </v>
      </c>
      <c r="D50" s="51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12">
        <f t="shared" si="30"/>
        <v>0</v>
      </c>
      <c r="Z50" s="12">
        <f t="shared" si="31"/>
        <v>0</v>
      </c>
      <c r="AA50" s="12">
        <f t="shared" si="32"/>
        <v>0</v>
      </c>
      <c r="AB50" s="13">
        <f>ROUNDUP(((40/AA5)*Y50),0)</f>
        <v>0</v>
      </c>
      <c r="AC50" s="14"/>
      <c r="AD50" s="14"/>
      <c r="AE50" s="263"/>
      <c r="AF50" s="252">
        <f t="shared" si="12"/>
        <v>0</v>
      </c>
      <c r="AG50" s="252">
        <f t="shared" si="13"/>
        <v>0</v>
      </c>
      <c r="AH50" s="252">
        <f t="shared" si="14"/>
        <v>0</v>
      </c>
      <c r="AI50" s="252">
        <f t="shared" si="15"/>
        <v>0</v>
      </c>
      <c r="AJ50" s="252">
        <f t="shared" si="16"/>
        <v>0</v>
      </c>
      <c r="AK50" s="252">
        <f t="shared" si="17"/>
        <v>0</v>
      </c>
      <c r="AL50" s="252">
        <f t="shared" si="18"/>
        <v>0</v>
      </c>
      <c r="AM50" s="252">
        <f t="shared" si="19"/>
        <v>0</v>
      </c>
      <c r="AN50" s="252">
        <f t="shared" si="20"/>
        <v>0</v>
      </c>
      <c r="AO50" s="252">
        <f t="shared" si="21"/>
        <v>0</v>
      </c>
      <c r="AP50" s="252">
        <f t="shared" si="22"/>
        <v>0</v>
      </c>
      <c r="AQ50" s="252">
        <f t="shared" si="22"/>
        <v>0</v>
      </c>
      <c r="AR50" s="252">
        <f t="shared" si="33"/>
        <v>0</v>
      </c>
      <c r="AS50" s="252">
        <f t="shared" si="34"/>
        <v>0</v>
      </c>
      <c r="AT50" s="252">
        <f t="shared" si="35"/>
        <v>0</v>
      </c>
      <c r="AU50" s="252">
        <f t="shared" si="36"/>
        <v>0</v>
      </c>
      <c r="AV50" s="252">
        <f t="shared" si="37"/>
        <v>0</v>
      </c>
      <c r="AW50" s="252">
        <f t="shared" si="38"/>
        <v>0</v>
      </c>
      <c r="AX50" s="252"/>
      <c r="AY50" s="252">
        <f t="shared" si="23"/>
        <v>0</v>
      </c>
      <c r="AZ50" s="252">
        <f t="shared" si="24"/>
        <v>0</v>
      </c>
      <c r="BA50" s="252"/>
      <c r="BB50" s="252">
        <f t="shared" si="25"/>
        <v>0</v>
      </c>
      <c r="BC50" s="252"/>
      <c r="BD50" s="252">
        <f t="shared" si="26"/>
        <v>0</v>
      </c>
      <c r="BE50" s="252"/>
      <c r="BF50" s="252"/>
      <c r="BG50" s="252">
        <f t="shared" si="27"/>
        <v>0</v>
      </c>
      <c r="BH50" s="252"/>
      <c r="BI50" s="252">
        <f t="shared" si="28"/>
        <v>0</v>
      </c>
      <c r="BJ50" s="252">
        <f t="shared" si="29"/>
        <v>0</v>
      </c>
      <c r="BK50" s="252">
        <f t="shared" si="39"/>
        <v>0</v>
      </c>
      <c r="BM50" s="252">
        <f t="shared" si="40"/>
        <v>0</v>
      </c>
      <c r="BO50" s="252">
        <f t="shared" si="41"/>
        <v>0</v>
      </c>
    </row>
    <row r="51" spans="2:67" ht="20.100000000000001" customHeight="1">
      <c r="B51" s="11">
        <v>43</v>
      </c>
      <c r="C51" s="52" t="str">
        <f>CONCATENATE('2'!C46,'2'!Q46,'2'!D46,'2'!Q46,'2'!E46)</f>
        <v xml:space="preserve">  </v>
      </c>
      <c r="D51" s="51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12">
        <f t="shared" si="30"/>
        <v>0</v>
      </c>
      <c r="Z51" s="12">
        <f t="shared" si="31"/>
        <v>0</v>
      </c>
      <c r="AA51" s="12">
        <f t="shared" si="32"/>
        <v>0</v>
      </c>
      <c r="AB51" s="13">
        <f>ROUNDUP(((40/AA5)*Y51),0)</f>
        <v>0</v>
      </c>
      <c r="AC51" s="14"/>
      <c r="AD51" s="14"/>
      <c r="AE51" s="263"/>
      <c r="AF51" s="252">
        <f t="shared" si="12"/>
        <v>0</v>
      </c>
      <c r="AG51" s="252">
        <f t="shared" si="13"/>
        <v>0</v>
      </c>
      <c r="AH51" s="252">
        <f t="shared" si="14"/>
        <v>0</v>
      </c>
      <c r="AI51" s="252">
        <f t="shared" si="15"/>
        <v>0</v>
      </c>
      <c r="AJ51" s="252">
        <f t="shared" si="16"/>
        <v>0</v>
      </c>
      <c r="AK51" s="252">
        <f t="shared" si="17"/>
        <v>0</v>
      </c>
      <c r="AL51" s="252">
        <f t="shared" si="18"/>
        <v>0</v>
      </c>
      <c r="AM51" s="252">
        <f t="shared" si="19"/>
        <v>0</v>
      </c>
      <c r="AN51" s="252">
        <f t="shared" si="20"/>
        <v>0</v>
      </c>
      <c r="AO51" s="252">
        <f t="shared" si="21"/>
        <v>0</v>
      </c>
      <c r="AP51" s="252">
        <f t="shared" si="22"/>
        <v>0</v>
      </c>
      <c r="AQ51" s="252">
        <f t="shared" si="22"/>
        <v>0</v>
      </c>
      <c r="AR51" s="252">
        <f t="shared" si="33"/>
        <v>0</v>
      </c>
      <c r="AS51" s="252">
        <f t="shared" si="34"/>
        <v>0</v>
      </c>
      <c r="AT51" s="252">
        <f t="shared" si="35"/>
        <v>0</v>
      </c>
      <c r="AU51" s="252">
        <f t="shared" si="36"/>
        <v>0</v>
      </c>
      <c r="AV51" s="252">
        <f t="shared" si="37"/>
        <v>0</v>
      </c>
      <c r="AW51" s="252">
        <f t="shared" si="38"/>
        <v>0</v>
      </c>
      <c r="AX51" s="252"/>
      <c r="AY51" s="252">
        <f t="shared" si="23"/>
        <v>0</v>
      </c>
      <c r="AZ51" s="252">
        <f t="shared" si="24"/>
        <v>0</v>
      </c>
      <c r="BA51" s="252"/>
      <c r="BB51" s="252">
        <f t="shared" si="25"/>
        <v>0</v>
      </c>
      <c r="BC51" s="252"/>
      <c r="BD51" s="252">
        <f t="shared" si="26"/>
        <v>0</v>
      </c>
      <c r="BE51" s="252"/>
      <c r="BF51" s="252"/>
      <c r="BG51" s="252">
        <f t="shared" si="27"/>
        <v>0</v>
      </c>
      <c r="BH51" s="252"/>
      <c r="BI51" s="252">
        <f t="shared" si="28"/>
        <v>0</v>
      </c>
      <c r="BJ51" s="252">
        <f t="shared" si="29"/>
        <v>0</v>
      </c>
      <c r="BK51" s="252">
        <f t="shared" si="39"/>
        <v>0</v>
      </c>
      <c r="BM51" s="252">
        <f t="shared" si="40"/>
        <v>0</v>
      </c>
      <c r="BO51" s="252">
        <f t="shared" si="41"/>
        <v>0</v>
      </c>
    </row>
    <row r="52" spans="2:67" ht="20.100000000000001" customHeight="1">
      <c r="B52" s="11">
        <v>44</v>
      </c>
      <c r="C52" s="52" t="str">
        <f>CONCATENATE('2'!C47,'2'!Q47,'2'!D47,'2'!Q47,'2'!E47)</f>
        <v xml:space="preserve">  </v>
      </c>
      <c r="D52" s="51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12">
        <f t="shared" si="30"/>
        <v>0</v>
      </c>
      <c r="Z52" s="12">
        <f t="shared" si="31"/>
        <v>0</v>
      </c>
      <c r="AA52" s="12">
        <f t="shared" si="32"/>
        <v>0</v>
      </c>
      <c r="AB52" s="13">
        <f>ROUNDUP(((40/AA5)*Y52),0)</f>
        <v>0</v>
      </c>
      <c r="AC52" s="14"/>
      <c r="AD52" s="14"/>
      <c r="AE52" s="263"/>
      <c r="AF52" s="252">
        <f t="shared" si="12"/>
        <v>0</v>
      </c>
      <c r="AG52" s="252">
        <f t="shared" si="13"/>
        <v>0</v>
      </c>
      <c r="AH52" s="252">
        <f t="shared" si="14"/>
        <v>0</v>
      </c>
      <c r="AI52" s="252">
        <f t="shared" si="15"/>
        <v>0</v>
      </c>
      <c r="AJ52" s="252">
        <f t="shared" si="16"/>
        <v>0</v>
      </c>
      <c r="AK52" s="252">
        <f t="shared" si="17"/>
        <v>0</v>
      </c>
      <c r="AL52" s="252">
        <f t="shared" si="18"/>
        <v>0</v>
      </c>
      <c r="AM52" s="252">
        <f t="shared" si="19"/>
        <v>0</v>
      </c>
      <c r="AN52" s="252">
        <f t="shared" si="20"/>
        <v>0</v>
      </c>
      <c r="AO52" s="252">
        <f t="shared" si="21"/>
        <v>0</v>
      </c>
      <c r="AP52" s="252">
        <f t="shared" si="22"/>
        <v>0</v>
      </c>
      <c r="AQ52" s="252">
        <f t="shared" si="22"/>
        <v>0</v>
      </c>
      <c r="AR52" s="252">
        <f t="shared" si="33"/>
        <v>0</v>
      </c>
      <c r="AS52" s="252">
        <f t="shared" si="34"/>
        <v>0</v>
      </c>
      <c r="AT52" s="252">
        <f t="shared" si="35"/>
        <v>0</v>
      </c>
      <c r="AU52" s="252">
        <f t="shared" si="36"/>
        <v>0</v>
      </c>
      <c r="AV52" s="252">
        <f t="shared" si="37"/>
        <v>0</v>
      </c>
      <c r="AW52" s="252">
        <f t="shared" si="38"/>
        <v>0</v>
      </c>
      <c r="AX52" s="252"/>
      <c r="AY52" s="252">
        <f t="shared" si="23"/>
        <v>0</v>
      </c>
      <c r="AZ52" s="252">
        <f t="shared" si="24"/>
        <v>0</v>
      </c>
      <c r="BA52" s="252"/>
      <c r="BB52" s="252">
        <f t="shared" si="25"/>
        <v>0</v>
      </c>
      <c r="BC52" s="252"/>
      <c r="BD52" s="252">
        <f t="shared" si="26"/>
        <v>0</v>
      </c>
      <c r="BE52" s="252"/>
      <c r="BF52" s="252"/>
      <c r="BG52" s="252">
        <f t="shared" si="27"/>
        <v>0</v>
      </c>
      <c r="BH52" s="252"/>
      <c r="BI52" s="252">
        <f t="shared" si="28"/>
        <v>0</v>
      </c>
      <c r="BJ52" s="252">
        <f t="shared" si="29"/>
        <v>0</v>
      </c>
      <c r="BK52" s="252">
        <f t="shared" si="39"/>
        <v>0</v>
      </c>
      <c r="BM52" s="252">
        <f t="shared" si="40"/>
        <v>0</v>
      </c>
      <c r="BO52" s="252">
        <f t="shared" si="41"/>
        <v>0</v>
      </c>
    </row>
    <row r="53" spans="2:67" ht="20.100000000000001" customHeight="1">
      <c r="B53" s="11">
        <v>45</v>
      </c>
      <c r="C53" s="52" t="str">
        <f>CONCATENATE('2'!C48,'2'!Q48,'2'!D48,'2'!Q48,'2'!E48)</f>
        <v xml:space="preserve">  </v>
      </c>
      <c r="D53" s="51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12">
        <f t="shared" si="30"/>
        <v>0</v>
      </c>
      <c r="Z53" s="12">
        <f t="shared" si="31"/>
        <v>0</v>
      </c>
      <c r="AA53" s="12">
        <f t="shared" si="32"/>
        <v>0</v>
      </c>
      <c r="AB53" s="13">
        <f>ROUNDUP(((40/AA5)*Y53),0)</f>
        <v>0</v>
      </c>
      <c r="AC53" s="14"/>
      <c r="AD53" s="14"/>
      <c r="AE53" s="263"/>
      <c r="AF53" s="252">
        <f t="shared" si="12"/>
        <v>0</v>
      </c>
      <c r="AG53" s="252">
        <f t="shared" si="13"/>
        <v>0</v>
      </c>
      <c r="AH53" s="252">
        <f t="shared" si="14"/>
        <v>0</v>
      </c>
      <c r="AI53" s="252">
        <f t="shared" si="15"/>
        <v>0</v>
      </c>
      <c r="AJ53" s="252">
        <f t="shared" si="16"/>
        <v>0</v>
      </c>
      <c r="AK53" s="252">
        <f t="shared" si="17"/>
        <v>0</v>
      </c>
      <c r="AL53" s="252">
        <f t="shared" si="18"/>
        <v>0</v>
      </c>
      <c r="AM53" s="252">
        <f t="shared" si="19"/>
        <v>0</v>
      </c>
      <c r="AN53" s="252">
        <f t="shared" si="20"/>
        <v>0</v>
      </c>
      <c r="AO53" s="252">
        <f t="shared" si="21"/>
        <v>0</v>
      </c>
      <c r="AP53" s="252">
        <f t="shared" si="22"/>
        <v>0</v>
      </c>
      <c r="AQ53" s="252">
        <f t="shared" si="22"/>
        <v>0</v>
      </c>
      <c r="AR53" s="252">
        <f t="shared" si="33"/>
        <v>0</v>
      </c>
      <c r="AS53" s="252">
        <f t="shared" si="34"/>
        <v>0</v>
      </c>
      <c r="AT53" s="252">
        <f t="shared" si="35"/>
        <v>0</v>
      </c>
      <c r="AU53" s="252">
        <f t="shared" si="36"/>
        <v>0</v>
      </c>
      <c r="AV53" s="252">
        <f t="shared" si="37"/>
        <v>0</v>
      </c>
      <c r="AW53" s="252">
        <f t="shared" si="38"/>
        <v>0</v>
      </c>
      <c r="AX53" s="252"/>
      <c r="AY53" s="252">
        <f t="shared" si="23"/>
        <v>0</v>
      </c>
      <c r="AZ53" s="252">
        <f t="shared" si="24"/>
        <v>0</v>
      </c>
      <c r="BA53" s="252"/>
      <c r="BB53" s="252">
        <f t="shared" si="25"/>
        <v>0</v>
      </c>
      <c r="BC53" s="252"/>
      <c r="BD53" s="252">
        <f t="shared" si="26"/>
        <v>0</v>
      </c>
      <c r="BE53" s="252"/>
      <c r="BF53" s="252"/>
      <c r="BG53" s="252">
        <f t="shared" si="27"/>
        <v>0</v>
      </c>
      <c r="BH53" s="252"/>
      <c r="BI53" s="252">
        <f t="shared" si="28"/>
        <v>0</v>
      </c>
      <c r="BJ53" s="252">
        <f t="shared" si="29"/>
        <v>0</v>
      </c>
      <c r="BK53" s="252">
        <f t="shared" si="39"/>
        <v>0</v>
      </c>
      <c r="BM53" s="252">
        <f t="shared" si="40"/>
        <v>0</v>
      </c>
      <c r="BO53" s="252">
        <f t="shared" si="41"/>
        <v>0</v>
      </c>
    </row>
    <row r="54" spans="2:67" ht="20.100000000000001" customHeight="1">
      <c r="B54" s="11">
        <v>46</v>
      </c>
      <c r="C54" s="52" t="str">
        <f>CONCATENATE('2'!C49,'2'!Q49,'2'!D49,'2'!Q49,'2'!E49)</f>
        <v xml:space="preserve">  </v>
      </c>
      <c r="D54" s="51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12">
        <f t="shared" si="30"/>
        <v>0</v>
      </c>
      <c r="Z54" s="12">
        <f t="shared" si="31"/>
        <v>0</v>
      </c>
      <c r="AA54" s="12">
        <f t="shared" si="32"/>
        <v>0</v>
      </c>
      <c r="AB54" s="13">
        <f>ROUNDUP(((40/AA5)*Y54),0)</f>
        <v>0</v>
      </c>
      <c r="AC54" s="14"/>
      <c r="AD54" s="14"/>
      <c r="AE54" s="263"/>
      <c r="AF54" s="252">
        <f t="shared" si="12"/>
        <v>0</v>
      </c>
      <c r="AG54" s="252">
        <f t="shared" si="13"/>
        <v>0</v>
      </c>
      <c r="AH54" s="252">
        <f t="shared" si="14"/>
        <v>0</v>
      </c>
      <c r="AI54" s="252">
        <f t="shared" si="15"/>
        <v>0</v>
      </c>
      <c r="AJ54" s="252">
        <f t="shared" si="16"/>
        <v>0</v>
      </c>
      <c r="AK54" s="252">
        <f t="shared" si="17"/>
        <v>0</v>
      </c>
      <c r="AL54" s="252">
        <f t="shared" si="18"/>
        <v>0</v>
      </c>
      <c r="AM54" s="252">
        <f t="shared" si="19"/>
        <v>0</v>
      </c>
      <c r="AN54" s="252">
        <f t="shared" si="20"/>
        <v>0</v>
      </c>
      <c r="AO54" s="252">
        <f t="shared" si="21"/>
        <v>0</v>
      </c>
      <c r="AP54" s="252">
        <f t="shared" si="22"/>
        <v>0</v>
      </c>
      <c r="AQ54" s="252">
        <f t="shared" si="22"/>
        <v>0</v>
      </c>
      <c r="AR54" s="252">
        <f t="shared" si="33"/>
        <v>0</v>
      </c>
      <c r="AS54" s="252">
        <f t="shared" si="34"/>
        <v>0</v>
      </c>
      <c r="AT54" s="252">
        <f t="shared" si="35"/>
        <v>0</v>
      </c>
      <c r="AU54" s="252">
        <f t="shared" si="36"/>
        <v>0</v>
      </c>
      <c r="AV54" s="252">
        <f t="shared" si="37"/>
        <v>0</v>
      </c>
      <c r="AW54" s="252">
        <f t="shared" si="38"/>
        <v>0</v>
      </c>
      <c r="AX54" s="252"/>
      <c r="AY54" s="252">
        <f t="shared" si="23"/>
        <v>0</v>
      </c>
      <c r="AZ54" s="252">
        <f t="shared" si="24"/>
        <v>0</v>
      </c>
      <c r="BA54" s="252"/>
      <c r="BB54" s="252">
        <f t="shared" si="25"/>
        <v>0</v>
      </c>
      <c r="BC54" s="252"/>
      <c r="BD54" s="252">
        <f t="shared" si="26"/>
        <v>0</v>
      </c>
      <c r="BE54" s="252"/>
      <c r="BF54" s="252"/>
      <c r="BG54" s="252">
        <f t="shared" si="27"/>
        <v>0</v>
      </c>
      <c r="BH54" s="252"/>
      <c r="BI54" s="252">
        <f t="shared" si="28"/>
        <v>0</v>
      </c>
      <c r="BJ54" s="252">
        <f t="shared" si="29"/>
        <v>0</v>
      </c>
      <c r="BK54" s="252">
        <f t="shared" si="39"/>
        <v>0</v>
      </c>
      <c r="BM54" s="252">
        <f t="shared" si="40"/>
        <v>0</v>
      </c>
      <c r="BO54" s="252">
        <f t="shared" si="41"/>
        <v>0</v>
      </c>
    </row>
    <row r="55" spans="2:67" ht="20.100000000000001" customHeight="1">
      <c r="B55" s="11">
        <v>47</v>
      </c>
      <c r="C55" s="52" t="str">
        <f>CONCATENATE('2'!C50,'2'!Q50,'2'!D50,'2'!Q50,'2'!E50)</f>
        <v xml:space="preserve">  </v>
      </c>
      <c r="D55" s="51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12">
        <f t="shared" si="30"/>
        <v>0</v>
      </c>
      <c r="Z55" s="12">
        <f t="shared" si="31"/>
        <v>0</v>
      </c>
      <c r="AA55" s="12">
        <f t="shared" si="32"/>
        <v>0</v>
      </c>
      <c r="AB55" s="13">
        <f>ROUNDUP(((40/AA5)*Y55),0)</f>
        <v>0</v>
      </c>
      <c r="AC55" s="14"/>
      <c r="AD55" s="14"/>
      <c r="AE55" s="263"/>
      <c r="AF55" s="252">
        <f t="shared" si="12"/>
        <v>0</v>
      </c>
      <c r="AG55" s="252">
        <f t="shared" si="13"/>
        <v>0</v>
      </c>
      <c r="AH55" s="252">
        <f t="shared" si="14"/>
        <v>0</v>
      </c>
      <c r="AI55" s="252">
        <f t="shared" si="15"/>
        <v>0</v>
      </c>
      <c r="AJ55" s="252">
        <f t="shared" si="16"/>
        <v>0</v>
      </c>
      <c r="AK55" s="252">
        <f t="shared" si="17"/>
        <v>0</v>
      </c>
      <c r="AL55" s="252">
        <f t="shared" si="18"/>
        <v>0</v>
      </c>
      <c r="AM55" s="252">
        <f t="shared" si="19"/>
        <v>0</v>
      </c>
      <c r="AN55" s="252">
        <f t="shared" si="20"/>
        <v>0</v>
      </c>
      <c r="AO55" s="252">
        <f t="shared" si="21"/>
        <v>0</v>
      </c>
      <c r="AP55" s="252">
        <f t="shared" si="22"/>
        <v>0</v>
      </c>
      <c r="AQ55" s="252">
        <f t="shared" si="22"/>
        <v>0</v>
      </c>
      <c r="AR55" s="252">
        <f t="shared" si="33"/>
        <v>0</v>
      </c>
      <c r="AS55" s="252">
        <f t="shared" si="34"/>
        <v>0</v>
      </c>
      <c r="AT55" s="252">
        <f t="shared" si="35"/>
        <v>0</v>
      </c>
      <c r="AU55" s="252">
        <f t="shared" si="36"/>
        <v>0</v>
      </c>
      <c r="AV55" s="252">
        <f t="shared" si="37"/>
        <v>0</v>
      </c>
      <c r="AW55" s="252">
        <f t="shared" si="38"/>
        <v>0</v>
      </c>
      <c r="AX55" s="252"/>
      <c r="AY55" s="252">
        <f t="shared" si="23"/>
        <v>0</v>
      </c>
      <c r="AZ55" s="252">
        <f t="shared" si="24"/>
        <v>0</v>
      </c>
      <c r="BA55" s="252"/>
      <c r="BB55" s="252">
        <f t="shared" si="25"/>
        <v>0</v>
      </c>
      <c r="BC55" s="252"/>
      <c r="BD55" s="252">
        <f t="shared" si="26"/>
        <v>0</v>
      </c>
      <c r="BE55" s="252"/>
      <c r="BF55" s="252"/>
      <c r="BG55" s="252">
        <f t="shared" si="27"/>
        <v>0</v>
      </c>
      <c r="BH55" s="252"/>
      <c r="BI55" s="252">
        <f t="shared" si="28"/>
        <v>0</v>
      </c>
      <c r="BJ55" s="252">
        <f t="shared" si="29"/>
        <v>0</v>
      </c>
      <c r="BK55" s="252">
        <f t="shared" si="39"/>
        <v>0</v>
      </c>
      <c r="BM55" s="252">
        <f t="shared" si="40"/>
        <v>0</v>
      </c>
      <c r="BO55" s="252">
        <f t="shared" si="41"/>
        <v>0</v>
      </c>
    </row>
    <row r="56" spans="2:67" ht="20.100000000000001" customHeight="1">
      <c r="B56" s="11">
        <v>48</v>
      </c>
      <c r="C56" s="52" t="str">
        <f>CONCATENATE('2'!C51,'2'!Q51,'2'!D51,'2'!Q51,'2'!E51)</f>
        <v xml:space="preserve">  </v>
      </c>
      <c r="D56" s="51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12">
        <f t="shared" si="30"/>
        <v>0</v>
      </c>
      <c r="Z56" s="12">
        <f t="shared" si="31"/>
        <v>0</v>
      </c>
      <c r="AA56" s="12">
        <f t="shared" si="32"/>
        <v>0</v>
      </c>
      <c r="AB56" s="13">
        <f>ROUNDUP(((40/AA5)*Y56),0)</f>
        <v>0</v>
      </c>
      <c r="AC56" s="14"/>
      <c r="AD56" s="14"/>
      <c r="AE56" s="263"/>
      <c r="AF56" s="252">
        <f t="shared" si="12"/>
        <v>0</v>
      </c>
      <c r="AG56" s="252">
        <f t="shared" si="13"/>
        <v>0</v>
      </c>
      <c r="AH56" s="252">
        <f t="shared" si="14"/>
        <v>0</v>
      </c>
      <c r="AI56" s="252">
        <f t="shared" si="15"/>
        <v>0</v>
      </c>
      <c r="AJ56" s="252">
        <f t="shared" si="16"/>
        <v>0</v>
      </c>
      <c r="AK56" s="252">
        <f t="shared" si="17"/>
        <v>0</v>
      </c>
      <c r="AL56" s="252">
        <f t="shared" si="18"/>
        <v>0</v>
      </c>
      <c r="AM56" s="252">
        <f t="shared" si="19"/>
        <v>0</v>
      </c>
      <c r="AN56" s="252">
        <f t="shared" si="20"/>
        <v>0</v>
      </c>
      <c r="AO56" s="252">
        <f t="shared" si="21"/>
        <v>0</v>
      </c>
      <c r="AP56" s="252">
        <f t="shared" si="22"/>
        <v>0</v>
      </c>
      <c r="AQ56" s="252">
        <f t="shared" si="22"/>
        <v>0</v>
      </c>
      <c r="AR56" s="252">
        <f t="shared" si="33"/>
        <v>0</v>
      </c>
      <c r="AS56" s="252">
        <f t="shared" si="34"/>
        <v>0</v>
      </c>
      <c r="AT56" s="252">
        <f t="shared" si="35"/>
        <v>0</v>
      </c>
      <c r="AU56" s="252">
        <f t="shared" si="36"/>
        <v>0</v>
      </c>
      <c r="AV56" s="252">
        <f t="shared" si="37"/>
        <v>0</v>
      </c>
      <c r="AW56" s="252">
        <f t="shared" si="38"/>
        <v>0</v>
      </c>
      <c r="AX56" s="252"/>
      <c r="AY56" s="252">
        <f t="shared" si="23"/>
        <v>0</v>
      </c>
      <c r="AZ56" s="252">
        <f t="shared" si="24"/>
        <v>0</v>
      </c>
      <c r="BA56" s="252"/>
      <c r="BB56" s="252">
        <f t="shared" si="25"/>
        <v>0</v>
      </c>
      <c r="BC56" s="252"/>
      <c r="BD56" s="252">
        <f t="shared" si="26"/>
        <v>0</v>
      </c>
      <c r="BE56" s="252"/>
      <c r="BF56" s="252"/>
      <c r="BG56" s="252">
        <f t="shared" si="27"/>
        <v>0</v>
      </c>
      <c r="BH56" s="252"/>
      <c r="BI56" s="252">
        <f t="shared" si="28"/>
        <v>0</v>
      </c>
      <c r="BJ56" s="252">
        <f t="shared" si="29"/>
        <v>0</v>
      </c>
      <c r="BK56" s="252">
        <f t="shared" si="39"/>
        <v>0</v>
      </c>
      <c r="BM56" s="252">
        <f t="shared" si="40"/>
        <v>0</v>
      </c>
      <c r="BO56" s="252">
        <f t="shared" si="41"/>
        <v>0</v>
      </c>
    </row>
    <row r="57" spans="2:67" ht="20.100000000000001" customHeight="1">
      <c r="B57" s="11">
        <v>49</v>
      </c>
      <c r="C57" s="52" t="str">
        <f>CONCATENATE('2'!C52,'2'!Q52,'2'!D52,'2'!Q52,'2'!E52)</f>
        <v xml:space="preserve">  </v>
      </c>
      <c r="D57" s="51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12">
        <f t="shared" si="30"/>
        <v>0</v>
      </c>
      <c r="Z57" s="12">
        <f t="shared" si="31"/>
        <v>0</v>
      </c>
      <c r="AA57" s="12">
        <f t="shared" si="32"/>
        <v>0</v>
      </c>
      <c r="AB57" s="13">
        <f>ROUNDUP(((40/AA5)*Y57),0)</f>
        <v>0</v>
      </c>
      <c r="AC57" s="14"/>
      <c r="AD57" s="14"/>
      <c r="AE57" s="263"/>
      <c r="AF57" s="252">
        <f t="shared" si="12"/>
        <v>0</v>
      </c>
      <c r="AG57" s="252">
        <f t="shared" si="13"/>
        <v>0</v>
      </c>
      <c r="AH57" s="252">
        <f t="shared" si="14"/>
        <v>0</v>
      </c>
      <c r="AI57" s="252">
        <f t="shared" si="15"/>
        <v>0</v>
      </c>
      <c r="AJ57" s="252">
        <f t="shared" si="16"/>
        <v>0</v>
      </c>
      <c r="AK57" s="252">
        <f t="shared" si="17"/>
        <v>0</v>
      </c>
      <c r="AL57" s="252">
        <f t="shared" si="18"/>
        <v>0</v>
      </c>
      <c r="AM57" s="252">
        <f t="shared" si="19"/>
        <v>0</v>
      </c>
      <c r="AN57" s="252">
        <f t="shared" si="20"/>
        <v>0</v>
      </c>
      <c r="AO57" s="252">
        <f t="shared" si="21"/>
        <v>0</v>
      </c>
      <c r="AP57" s="252">
        <f t="shared" si="22"/>
        <v>0</v>
      </c>
      <c r="AQ57" s="252">
        <f t="shared" si="22"/>
        <v>0</v>
      </c>
      <c r="AR57" s="252">
        <f t="shared" si="33"/>
        <v>0</v>
      </c>
      <c r="AS57" s="252">
        <f t="shared" si="34"/>
        <v>0</v>
      </c>
      <c r="AT57" s="252">
        <f t="shared" si="35"/>
        <v>0</v>
      </c>
      <c r="AU57" s="252">
        <f t="shared" si="36"/>
        <v>0</v>
      </c>
      <c r="AV57" s="252">
        <f t="shared" si="37"/>
        <v>0</v>
      </c>
      <c r="AW57" s="252">
        <f t="shared" si="38"/>
        <v>0</v>
      </c>
      <c r="AX57" s="252"/>
      <c r="AY57" s="252">
        <f t="shared" si="23"/>
        <v>0</v>
      </c>
      <c r="AZ57" s="252">
        <f t="shared" si="24"/>
        <v>0</v>
      </c>
      <c r="BA57" s="252"/>
      <c r="BB57" s="252">
        <f t="shared" si="25"/>
        <v>0</v>
      </c>
      <c r="BC57" s="252"/>
      <c r="BD57" s="252">
        <f t="shared" si="26"/>
        <v>0</v>
      </c>
      <c r="BE57" s="252"/>
      <c r="BF57" s="252"/>
      <c r="BG57" s="252">
        <f t="shared" si="27"/>
        <v>0</v>
      </c>
      <c r="BH57" s="252"/>
      <c r="BI57" s="252">
        <f t="shared" si="28"/>
        <v>0</v>
      </c>
      <c r="BJ57" s="252">
        <f t="shared" si="29"/>
        <v>0</v>
      </c>
      <c r="BK57" s="252">
        <f t="shared" si="39"/>
        <v>0</v>
      </c>
      <c r="BM57" s="252">
        <f t="shared" si="40"/>
        <v>0</v>
      </c>
      <c r="BO57" s="252">
        <f t="shared" si="41"/>
        <v>0</v>
      </c>
    </row>
    <row r="58" spans="2:67" ht="20.100000000000001" customHeight="1">
      <c r="B58" s="11">
        <v>50</v>
      </c>
      <c r="C58" s="52" t="str">
        <f>CONCATENATE('2'!C53,'2'!Q53,'2'!D53,'2'!Q53,'2'!E53)</f>
        <v xml:space="preserve">  </v>
      </c>
      <c r="D58" s="51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12">
        <f t="shared" si="30"/>
        <v>0</v>
      </c>
      <c r="Z58" s="12">
        <f t="shared" si="31"/>
        <v>0</v>
      </c>
      <c r="AA58" s="12">
        <f t="shared" si="32"/>
        <v>0</v>
      </c>
      <c r="AB58" s="13">
        <f>ROUNDUP(((40/AA5)*Y58),0)</f>
        <v>0</v>
      </c>
      <c r="AC58" s="14"/>
      <c r="AD58" s="14"/>
      <c r="AE58" s="263"/>
      <c r="AF58" s="252">
        <f t="shared" si="12"/>
        <v>0</v>
      </c>
      <c r="AG58" s="252">
        <f t="shared" si="13"/>
        <v>0</v>
      </c>
      <c r="AH58" s="252">
        <f t="shared" si="14"/>
        <v>0</v>
      </c>
      <c r="AI58" s="252">
        <f t="shared" si="15"/>
        <v>0</v>
      </c>
      <c r="AJ58" s="252">
        <f t="shared" si="16"/>
        <v>0</v>
      </c>
      <c r="AK58" s="252">
        <f t="shared" si="17"/>
        <v>0</v>
      </c>
      <c r="AL58" s="252">
        <f t="shared" si="18"/>
        <v>0</v>
      </c>
      <c r="AM58" s="252">
        <f t="shared" si="19"/>
        <v>0</v>
      </c>
      <c r="AN58" s="252">
        <f t="shared" si="20"/>
        <v>0</v>
      </c>
      <c r="AO58" s="252">
        <f t="shared" si="21"/>
        <v>0</v>
      </c>
      <c r="AP58" s="252">
        <f t="shared" si="22"/>
        <v>0</v>
      </c>
      <c r="AQ58" s="252">
        <f t="shared" si="22"/>
        <v>0</v>
      </c>
      <c r="AR58" s="252">
        <f t="shared" si="33"/>
        <v>0</v>
      </c>
      <c r="AS58" s="252">
        <f t="shared" si="34"/>
        <v>0</v>
      </c>
      <c r="AT58" s="252">
        <f t="shared" si="35"/>
        <v>0</v>
      </c>
      <c r="AU58" s="252">
        <f t="shared" si="36"/>
        <v>0</v>
      </c>
      <c r="AV58" s="252">
        <f t="shared" si="37"/>
        <v>0</v>
      </c>
      <c r="AW58" s="252">
        <f t="shared" si="38"/>
        <v>0</v>
      </c>
      <c r="AX58" s="252"/>
      <c r="AY58" s="252">
        <f t="shared" si="23"/>
        <v>0</v>
      </c>
      <c r="AZ58" s="252">
        <f t="shared" si="24"/>
        <v>0</v>
      </c>
      <c r="BA58" s="252"/>
      <c r="BB58" s="252">
        <f t="shared" si="25"/>
        <v>0</v>
      </c>
      <c r="BC58" s="252"/>
      <c r="BD58" s="252">
        <f t="shared" si="26"/>
        <v>0</v>
      </c>
      <c r="BE58" s="252"/>
      <c r="BF58" s="252"/>
      <c r="BG58" s="252">
        <f t="shared" si="27"/>
        <v>0</v>
      </c>
      <c r="BH58" s="252"/>
      <c r="BI58" s="252">
        <f t="shared" si="28"/>
        <v>0</v>
      </c>
      <c r="BJ58" s="252">
        <f t="shared" si="29"/>
        <v>0</v>
      </c>
      <c r="BK58" s="252">
        <f t="shared" si="39"/>
        <v>0</v>
      </c>
      <c r="BM58" s="252">
        <f t="shared" si="40"/>
        <v>0</v>
      </c>
      <c r="BO58" s="252">
        <f t="shared" si="41"/>
        <v>0</v>
      </c>
    </row>
    <row r="59" spans="2:67" ht="20.100000000000001" customHeight="1">
      <c r="B59" s="11">
        <v>51</v>
      </c>
      <c r="C59" s="52" t="str">
        <f>CONCATENATE('2'!C54,'2'!Q54,'2'!D54,'2'!Q54,'2'!E54)</f>
        <v xml:space="preserve">  </v>
      </c>
      <c r="D59" s="51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12">
        <f t="shared" si="30"/>
        <v>0</v>
      </c>
      <c r="Z59" s="12">
        <f t="shared" si="31"/>
        <v>0</v>
      </c>
      <c r="AA59" s="12">
        <f t="shared" si="32"/>
        <v>0</v>
      </c>
      <c r="AB59" s="13">
        <f>ROUNDUP(((40/AA5)*Y59),0)</f>
        <v>0</v>
      </c>
      <c r="AC59" s="14"/>
      <c r="AD59" s="14"/>
      <c r="AE59" s="263"/>
      <c r="AF59" s="252">
        <f t="shared" si="12"/>
        <v>0</v>
      </c>
      <c r="AG59" s="252">
        <f t="shared" si="13"/>
        <v>0</v>
      </c>
      <c r="AH59" s="252">
        <f t="shared" si="14"/>
        <v>0</v>
      </c>
      <c r="AI59" s="252">
        <f t="shared" si="15"/>
        <v>0</v>
      </c>
      <c r="AJ59" s="252">
        <f t="shared" si="16"/>
        <v>0</v>
      </c>
      <c r="AK59" s="252">
        <f t="shared" si="17"/>
        <v>0</v>
      </c>
      <c r="AL59" s="252">
        <f t="shared" si="18"/>
        <v>0</v>
      </c>
      <c r="AM59" s="252">
        <f t="shared" si="19"/>
        <v>0</v>
      </c>
      <c r="AN59" s="252">
        <f t="shared" si="20"/>
        <v>0</v>
      </c>
      <c r="AO59" s="252">
        <f t="shared" si="21"/>
        <v>0</v>
      </c>
      <c r="AP59" s="252">
        <f t="shared" si="22"/>
        <v>0</v>
      </c>
      <c r="AQ59" s="252">
        <f t="shared" si="22"/>
        <v>0</v>
      </c>
      <c r="AR59" s="252">
        <f t="shared" si="33"/>
        <v>0</v>
      </c>
      <c r="AS59" s="252">
        <f t="shared" si="34"/>
        <v>0</v>
      </c>
      <c r="AT59" s="252">
        <f t="shared" si="35"/>
        <v>0</v>
      </c>
      <c r="AU59" s="252">
        <f t="shared" si="36"/>
        <v>0</v>
      </c>
      <c r="AV59" s="252">
        <f t="shared" si="37"/>
        <v>0</v>
      </c>
      <c r="AW59" s="252">
        <f t="shared" si="38"/>
        <v>0</v>
      </c>
      <c r="AX59" s="252"/>
      <c r="AY59" s="252">
        <f t="shared" si="23"/>
        <v>0</v>
      </c>
      <c r="AZ59" s="252">
        <f t="shared" si="24"/>
        <v>0</v>
      </c>
      <c r="BA59" s="252"/>
      <c r="BB59" s="252">
        <f t="shared" si="25"/>
        <v>0</v>
      </c>
      <c r="BC59" s="252"/>
      <c r="BD59" s="252">
        <f t="shared" si="26"/>
        <v>0</v>
      </c>
      <c r="BE59" s="252"/>
      <c r="BF59" s="252"/>
      <c r="BG59" s="252">
        <f t="shared" si="27"/>
        <v>0</v>
      </c>
      <c r="BH59" s="252"/>
      <c r="BI59" s="252">
        <f t="shared" si="28"/>
        <v>0</v>
      </c>
      <c r="BJ59" s="252">
        <f t="shared" si="29"/>
        <v>0</v>
      </c>
      <c r="BK59" s="252">
        <f t="shared" si="39"/>
        <v>0</v>
      </c>
      <c r="BM59" s="252">
        <f t="shared" si="40"/>
        <v>0</v>
      </c>
      <c r="BO59" s="252">
        <f t="shared" si="41"/>
        <v>0</v>
      </c>
    </row>
    <row r="60" spans="2:67" ht="20.100000000000001" customHeight="1">
      <c r="B60" s="11">
        <v>52</v>
      </c>
      <c r="C60" s="52" t="str">
        <f>CONCATENATE('2'!C55,'2'!Q55,'2'!D55,'2'!Q55,'2'!E55)</f>
        <v xml:space="preserve">  </v>
      </c>
      <c r="D60" s="51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12">
        <f t="shared" si="30"/>
        <v>0</v>
      </c>
      <c r="Z60" s="12">
        <f t="shared" si="31"/>
        <v>0</v>
      </c>
      <c r="AA60" s="12">
        <f t="shared" si="32"/>
        <v>0</v>
      </c>
      <c r="AB60" s="13">
        <f>ROUNDUP(((40/AA5)*Y60),0)</f>
        <v>0</v>
      </c>
      <c r="AC60" s="14"/>
      <c r="AD60" s="14"/>
      <c r="AE60" s="263"/>
      <c r="AF60" s="252">
        <f t="shared" si="12"/>
        <v>0</v>
      </c>
      <c r="AG60" s="252">
        <f t="shared" si="13"/>
        <v>0</v>
      </c>
      <c r="AH60" s="252">
        <f t="shared" si="14"/>
        <v>0</v>
      </c>
      <c r="AI60" s="252">
        <f t="shared" si="15"/>
        <v>0</v>
      </c>
      <c r="AJ60" s="252">
        <f t="shared" si="16"/>
        <v>0</v>
      </c>
      <c r="AK60" s="252">
        <f t="shared" si="17"/>
        <v>0</v>
      </c>
      <c r="AL60" s="252">
        <f t="shared" si="18"/>
        <v>0</v>
      </c>
      <c r="AM60" s="252">
        <f t="shared" si="19"/>
        <v>0</v>
      </c>
      <c r="AN60" s="252">
        <f t="shared" si="20"/>
        <v>0</v>
      </c>
      <c r="AO60" s="252">
        <f t="shared" si="21"/>
        <v>0</v>
      </c>
      <c r="AP60" s="252">
        <f t="shared" si="22"/>
        <v>0</v>
      </c>
      <c r="AQ60" s="252">
        <f t="shared" si="22"/>
        <v>0</v>
      </c>
      <c r="AR60" s="252">
        <f t="shared" si="33"/>
        <v>0</v>
      </c>
      <c r="AS60" s="252">
        <f t="shared" si="34"/>
        <v>0</v>
      </c>
      <c r="AT60" s="252">
        <f t="shared" si="35"/>
        <v>0</v>
      </c>
      <c r="AU60" s="252">
        <f t="shared" si="36"/>
        <v>0</v>
      </c>
      <c r="AV60" s="252">
        <f t="shared" si="37"/>
        <v>0</v>
      </c>
      <c r="AW60" s="252">
        <f t="shared" si="38"/>
        <v>0</v>
      </c>
      <c r="AX60" s="252"/>
      <c r="AY60" s="252">
        <f t="shared" si="23"/>
        <v>0</v>
      </c>
      <c r="AZ60" s="252">
        <f t="shared" si="24"/>
        <v>0</v>
      </c>
      <c r="BA60" s="252"/>
      <c r="BB60" s="252">
        <f t="shared" si="25"/>
        <v>0</v>
      </c>
      <c r="BC60" s="252"/>
      <c r="BD60" s="252">
        <f t="shared" si="26"/>
        <v>0</v>
      </c>
      <c r="BE60" s="252"/>
      <c r="BF60" s="252"/>
      <c r="BG60" s="252">
        <f t="shared" si="27"/>
        <v>0</v>
      </c>
      <c r="BH60" s="252"/>
      <c r="BI60" s="252">
        <f t="shared" si="28"/>
        <v>0</v>
      </c>
      <c r="BJ60" s="252">
        <f t="shared" si="29"/>
        <v>0</v>
      </c>
      <c r="BK60" s="252">
        <f t="shared" si="39"/>
        <v>0</v>
      </c>
      <c r="BM60" s="252">
        <f t="shared" si="40"/>
        <v>0</v>
      </c>
      <c r="BO60" s="252">
        <f t="shared" si="41"/>
        <v>0</v>
      </c>
    </row>
    <row r="61" spans="2:67" ht="20.100000000000001" customHeight="1">
      <c r="B61" s="11">
        <v>53</v>
      </c>
      <c r="C61" s="52" t="str">
        <f>CONCATENATE('2'!C56,'2'!Q56,'2'!D56,'2'!Q56,'2'!E56)</f>
        <v xml:space="preserve">  </v>
      </c>
      <c r="D61" s="51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12">
        <f t="shared" si="30"/>
        <v>0</v>
      </c>
      <c r="Z61" s="12">
        <f t="shared" si="31"/>
        <v>0</v>
      </c>
      <c r="AA61" s="12">
        <f t="shared" si="32"/>
        <v>0</v>
      </c>
      <c r="AB61" s="13">
        <f>ROUNDUP(((40/AA5)*Y61),0)</f>
        <v>0</v>
      </c>
      <c r="AC61" s="14"/>
      <c r="AD61" s="14"/>
      <c r="AE61" s="263"/>
      <c r="AF61" s="252">
        <f t="shared" si="12"/>
        <v>0</v>
      </c>
      <c r="AG61" s="252">
        <f t="shared" si="13"/>
        <v>0</v>
      </c>
      <c r="AH61" s="252">
        <f t="shared" si="14"/>
        <v>0</v>
      </c>
      <c r="AI61" s="252">
        <f t="shared" si="15"/>
        <v>0</v>
      </c>
      <c r="AJ61" s="252">
        <f t="shared" si="16"/>
        <v>0</v>
      </c>
      <c r="AK61" s="252">
        <f t="shared" si="17"/>
        <v>0</v>
      </c>
      <c r="AL61" s="252">
        <f t="shared" si="18"/>
        <v>0</v>
      </c>
      <c r="AM61" s="252">
        <f t="shared" si="19"/>
        <v>0</v>
      </c>
      <c r="AN61" s="252">
        <f t="shared" si="20"/>
        <v>0</v>
      </c>
      <c r="AO61" s="252">
        <f t="shared" si="21"/>
        <v>0</v>
      </c>
      <c r="AP61" s="252">
        <f t="shared" si="22"/>
        <v>0</v>
      </c>
      <c r="AQ61" s="252">
        <f t="shared" si="22"/>
        <v>0</v>
      </c>
      <c r="AR61" s="252">
        <f t="shared" si="33"/>
        <v>0</v>
      </c>
      <c r="AS61" s="252">
        <f t="shared" si="34"/>
        <v>0</v>
      </c>
      <c r="AT61" s="252">
        <f t="shared" si="35"/>
        <v>0</v>
      </c>
      <c r="AU61" s="252">
        <f t="shared" si="36"/>
        <v>0</v>
      </c>
      <c r="AV61" s="252">
        <f t="shared" si="37"/>
        <v>0</v>
      </c>
      <c r="AW61" s="252">
        <f t="shared" si="38"/>
        <v>0</v>
      </c>
      <c r="AX61" s="252"/>
      <c r="AY61" s="252">
        <f t="shared" si="23"/>
        <v>0</v>
      </c>
      <c r="AZ61" s="252">
        <f t="shared" si="24"/>
        <v>0</v>
      </c>
      <c r="BA61" s="252"/>
      <c r="BB61" s="252">
        <f t="shared" si="25"/>
        <v>0</v>
      </c>
      <c r="BC61" s="252"/>
      <c r="BD61" s="252">
        <f t="shared" si="26"/>
        <v>0</v>
      </c>
      <c r="BE61" s="252"/>
      <c r="BF61" s="252"/>
      <c r="BG61" s="252">
        <f t="shared" si="27"/>
        <v>0</v>
      </c>
      <c r="BH61" s="252"/>
      <c r="BI61" s="252">
        <f t="shared" si="28"/>
        <v>0</v>
      </c>
      <c r="BJ61" s="252">
        <f t="shared" si="29"/>
        <v>0</v>
      </c>
      <c r="BK61" s="252">
        <f t="shared" si="39"/>
        <v>0</v>
      </c>
      <c r="BM61" s="252">
        <f t="shared" si="40"/>
        <v>0</v>
      </c>
      <c r="BO61" s="252">
        <f t="shared" si="41"/>
        <v>0</v>
      </c>
    </row>
    <row r="62" spans="2:67" ht="20.100000000000001" customHeight="1">
      <c r="B62" s="11">
        <v>54</v>
      </c>
      <c r="C62" s="52" t="str">
        <f>CONCATENATE('2'!C57,'2'!Q57,'2'!D57,'2'!Q57,'2'!E57)</f>
        <v xml:space="preserve">  </v>
      </c>
      <c r="D62" s="51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12">
        <f t="shared" si="30"/>
        <v>0</v>
      </c>
      <c r="Z62" s="12">
        <f t="shared" si="31"/>
        <v>0</v>
      </c>
      <c r="AA62" s="12">
        <f t="shared" si="32"/>
        <v>0</v>
      </c>
      <c r="AB62" s="13">
        <f>ROUNDUP(((40/AA5)*Y62),0)</f>
        <v>0</v>
      </c>
      <c r="AC62" s="14"/>
      <c r="AD62" s="14"/>
      <c r="AE62" s="263"/>
      <c r="AF62" s="252">
        <f t="shared" si="12"/>
        <v>0</v>
      </c>
      <c r="AG62" s="252">
        <f t="shared" si="13"/>
        <v>0</v>
      </c>
      <c r="AH62" s="252">
        <f t="shared" si="14"/>
        <v>0</v>
      </c>
      <c r="AI62" s="252">
        <f t="shared" si="15"/>
        <v>0</v>
      </c>
      <c r="AJ62" s="252">
        <f t="shared" si="16"/>
        <v>0</v>
      </c>
      <c r="AK62" s="252">
        <f t="shared" si="17"/>
        <v>0</v>
      </c>
      <c r="AL62" s="252">
        <f t="shared" si="18"/>
        <v>0</v>
      </c>
      <c r="AM62" s="252">
        <f t="shared" si="19"/>
        <v>0</v>
      </c>
      <c r="AN62" s="252">
        <f t="shared" si="20"/>
        <v>0</v>
      </c>
      <c r="AO62" s="252">
        <f t="shared" si="21"/>
        <v>0</v>
      </c>
      <c r="AP62" s="252">
        <f t="shared" si="22"/>
        <v>0</v>
      </c>
      <c r="AQ62" s="252">
        <f t="shared" si="22"/>
        <v>0</v>
      </c>
      <c r="AR62" s="252">
        <f t="shared" si="33"/>
        <v>0</v>
      </c>
      <c r="AS62" s="252">
        <f t="shared" si="34"/>
        <v>0</v>
      </c>
      <c r="AT62" s="252">
        <f t="shared" si="35"/>
        <v>0</v>
      </c>
      <c r="AU62" s="252">
        <f t="shared" si="36"/>
        <v>0</v>
      </c>
      <c r="AV62" s="252">
        <f t="shared" si="37"/>
        <v>0</v>
      </c>
      <c r="AW62" s="252">
        <f t="shared" si="38"/>
        <v>0</v>
      </c>
      <c r="AX62" s="252"/>
      <c r="AY62" s="252">
        <f t="shared" si="23"/>
        <v>0</v>
      </c>
      <c r="AZ62" s="252">
        <f t="shared" si="24"/>
        <v>0</v>
      </c>
      <c r="BA62" s="252"/>
      <c r="BB62" s="252">
        <f t="shared" si="25"/>
        <v>0</v>
      </c>
      <c r="BC62" s="252"/>
      <c r="BD62" s="252">
        <f t="shared" si="26"/>
        <v>0</v>
      </c>
      <c r="BE62" s="252"/>
      <c r="BF62" s="252"/>
      <c r="BG62" s="252">
        <f t="shared" si="27"/>
        <v>0</v>
      </c>
      <c r="BH62" s="252"/>
      <c r="BI62" s="252">
        <f t="shared" si="28"/>
        <v>0</v>
      </c>
      <c r="BJ62" s="252">
        <f t="shared" si="29"/>
        <v>0</v>
      </c>
      <c r="BK62" s="252">
        <f t="shared" si="39"/>
        <v>0</v>
      </c>
      <c r="BM62" s="252">
        <f t="shared" si="40"/>
        <v>0</v>
      </c>
      <c r="BO62" s="252">
        <f t="shared" si="41"/>
        <v>0</v>
      </c>
    </row>
    <row r="63" spans="2:67" ht="20.100000000000001" customHeight="1">
      <c r="B63" s="11">
        <v>55</v>
      </c>
      <c r="C63" s="52" t="str">
        <f>CONCATENATE('2'!C58,'2'!Q58,'2'!D58,'2'!Q58,'2'!E58)</f>
        <v xml:space="preserve">  </v>
      </c>
      <c r="D63" s="51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12">
        <f t="shared" si="30"/>
        <v>0</v>
      </c>
      <c r="Z63" s="12">
        <f t="shared" si="31"/>
        <v>0</v>
      </c>
      <c r="AA63" s="12">
        <f t="shared" si="32"/>
        <v>0</v>
      </c>
      <c r="AB63" s="13">
        <f>ROUNDUP(((40/AA5)*Y63),0)</f>
        <v>0</v>
      </c>
      <c r="AC63" s="14"/>
      <c r="AD63" s="14"/>
      <c r="AE63" s="263"/>
      <c r="AF63" s="252">
        <f t="shared" si="12"/>
        <v>0</v>
      </c>
      <c r="AG63" s="252">
        <f t="shared" si="13"/>
        <v>0</v>
      </c>
      <c r="AH63" s="252">
        <f t="shared" si="14"/>
        <v>0</v>
      </c>
      <c r="AI63" s="252">
        <f t="shared" si="15"/>
        <v>0</v>
      </c>
      <c r="AJ63" s="252">
        <f t="shared" si="16"/>
        <v>0</v>
      </c>
      <c r="AK63" s="252">
        <f t="shared" si="17"/>
        <v>0</v>
      </c>
      <c r="AL63" s="252">
        <f t="shared" si="18"/>
        <v>0</v>
      </c>
      <c r="AM63" s="252">
        <f t="shared" si="19"/>
        <v>0</v>
      </c>
      <c r="AN63" s="252">
        <f t="shared" si="20"/>
        <v>0</v>
      </c>
      <c r="AO63" s="252">
        <f t="shared" si="21"/>
        <v>0</v>
      </c>
      <c r="AP63" s="252">
        <f t="shared" si="22"/>
        <v>0</v>
      </c>
      <c r="AQ63" s="252">
        <f t="shared" si="22"/>
        <v>0</v>
      </c>
      <c r="AR63" s="252">
        <f t="shared" si="33"/>
        <v>0</v>
      </c>
      <c r="AS63" s="252">
        <f t="shared" si="34"/>
        <v>0</v>
      </c>
      <c r="AT63" s="252">
        <f t="shared" si="35"/>
        <v>0</v>
      </c>
      <c r="AU63" s="252">
        <f t="shared" si="36"/>
        <v>0</v>
      </c>
      <c r="AV63" s="252">
        <f t="shared" si="37"/>
        <v>0</v>
      </c>
      <c r="AW63" s="252">
        <f t="shared" si="38"/>
        <v>0</v>
      </c>
      <c r="AX63" s="252"/>
      <c r="AY63" s="252">
        <f t="shared" si="23"/>
        <v>0</v>
      </c>
      <c r="AZ63" s="252">
        <f t="shared" si="24"/>
        <v>0</v>
      </c>
      <c r="BA63" s="252"/>
      <c r="BB63" s="252">
        <f t="shared" si="25"/>
        <v>0</v>
      </c>
      <c r="BC63" s="252"/>
      <c r="BD63" s="252">
        <f t="shared" si="26"/>
        <v>0</v>
      </c>
      <c r="BE63" s="252"/>
      <c r="BF63" s="252"/>
      <c r="BG63" s="252">
        <f t="shared" si="27"/>
        <v>0</v>
      </c>
      <c r="BH63" s="252"/>
      <c r="BI63" s="252">
        <f t="shared" si="28"/>
        <v>0</v>
      </c>
      <c r="BJ63" s="252">
        <f t="shared" si="29"/>
        <v>0</v>
      </c>
      <c r="BK63" s="252">
        <f t="shared" si="39"/>
        <v>0</v>
      </c>
      <c r="BM63" s="252">
        <f t="shared" si="40"/>
        <v>0</v>
      </c>
      <c r="BO63" s="252">
        <f t="shared" si="41"/>
        <v>0</v>
      </c>
    </row>
    <row r="64" spans="2:67" ht="20.100000000000001" customHeight="1">
      <c r="B64" s="11">
        <v>56</v>
      </c>
      <c r="C64" s="52" t="str">
        <f>CONCATENATE('2'!C59,'2'!Q59,'2'!D59,'2'!Q59,'2'!E59)</f>
        <v xml:space="preserve">  </v>
      </c>
      <c r="D64" s="51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12">
        <f t="shared" si="30"/>
        <v>0</v>
      </c>
      <c r="Z64" s="12">
        <f t="shared" si="31"/>
        <v>0</v>
      </c>
      <c r="AA64" s="12">
        <f t="shared" si="32"/>
        <v>0</v>
      </c>
      <c r="AB64" s="13">
        <f>ROUNDUP(((40/AA5)*Y64),0)</f>
        <v>0</v>
      </c>
      <c r="AC64" s="14"/>
      <c r="AD64" s="14"/>
      <c r="AE64" s="263"/>
      <c r="AF64" s="252">
        <f t="shared" si="12"/>
        <v>0</v>
      </c>
      <c r="AG64" s="252">
        <f t="shared" si="13"/>
        <v>0</v>
      </c>
      <c r="AH64" s="252">
        <f t="shared" si="14"/>
        <v>0</v>
      </c>
      <c r="AI64" s="252">
        <f t="shared" si="15"/>
        <v>0</v>
      </c>
      <c r="AJ64" s="252">
        <f t="shared" si="16"/>
        <v>0</v>
      </c>
      <c r="AK64" s="252">
        <f t="shared" si="17"/>
        <v>0</v>
      </c>
      <c r="AL64" s="252">
        <f t="shared" si="18"/>
        <v>0</v>
      </c>
      <c r="AM64" s="252">
        <f t="shared" si="19"/>
        <v>0</v>
      </c>
      <c r="AN64" s="252">
        <f t="shared" si="20"/>
        <v>0</v>
      </c>
      <c r="AO64" s="252">
        <f t="shared" si="21"/>
        <v>0</v>
      </c>
      <c r="AP64" s="252">
        <f t="shared" si="22"/>
        <v>0</v>
      </c>
      <c r="AQ64" s="252">
        <f t="shared" si="22"/>
        <v>0</v>
      </c>
      <c r="AR64" s="252">
        <f t="shared" si="33"/>
        <v>0</v>
      </c>
      <c r="AS64" s="252">
        <f t="shared" si="34"/>
        <v>0</v>
      </c>
      <c r="AT64" s="252">
        <f t="shared" si="35"/>
        <v>0</v>
      </c>
      <c r="AU64" s="252">
        <f t="shared" si="36"/>
        <v>0</v>
      </c>
      <c r="AV64" s="252">
        <f t="shared" si="37"/>
        <v>0</v>
      </c>
      <c r="AW64" s="252">
        <f t="shared" si="38"/>
        <v>0</v>
      </c>
      <c r="AX64" s="252"/>
      <c r="AY64" s="252">
        <f t="shared" si="23"/>
        <v>0</v>
      </c>
      <c r="AZ64" s="252">
        <f t="shared" si="24"/>
        <v>0</v>
      </c>
      <c r="BA64" s="252"/>
      <c r="BB64" s="252">
        <f t="shared" si="25"/>
        <v>0</v>
      </c>
      <c r="BC64" s="252"/>
      <c r="BD64" s="252">
        <f t="shared" si="26"/>
        <v>0</v>
      </c>
      <c r="BE64" s="252"/>
      <c r="BF64" s="252"/>
      <c r="BG64" s="252">
        <f t="shared" si="27"/>
        <v>0</v>
      </c>
      <c r="BH64" s="252"/>
      <c r="BI64" s="252">
        <f t="shared" si="28"/>
        <v>0</v>
      </c>
      <c r="BJ64" s="252">
        <f t="shared" si="29"/>
        <v>0</v>
      </c>
      <c r="BK64" s="252">
        <f t="shared" si="39"/>
        <v>0</v>
      </c>
      <c r="BM64" s="252">
        <f t="shared" si="40"/>
        <v>0</v>
      </c>
      <c r="BO64" s="252">
        <f t="shared" si="41"/>
        <v>0</v>
      </c>
    </row>
    <row r="65" spans="2:67" ht="20.100000000000001" customHeight="1">
      <c r="B65" s="11">
        <v>57</v>
      </c>
      <c r="C65" s="52" t="str">
        <f>CONCATENATE('2'!C60,'2'!Q60,'2'!D60,'2'!Q60,'2'!E60)</f>
        <v xml:space="preserve">  </v>
      </c>
      <c r="D65" s="51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12">
        <f t="shared" si="30"/>
        <v>0</v>
      </c>
      <c r="Z65" s="12">
        <f t="shared" si="31"/>
        <v>0</v>
      </c>
      <c r="AA65" s="12">
        <f t="shared" si="32"/>
        <v>0</v>
      </c>
      <c r="AB65" s="13">
        <f>ROUNDUP(((40/AA5)*Y65),0)</f>
        <v>0</v>
      </c>
      <c r="AC65" s="14"/>
      <c r="AD65" s="14"/>
      <c r="AE65" s="263"/>
      <c r="AF65" s="252">
        <f t="shared" si="12"/>
        <v>0</v>
      </c>
      <c r="AG65" s="252">
        <f t="shared" si="13"/>
        <v>0</v>
      </c>
      <c r="AH65" s="252">
        <f t="shared" si="14"/>
        <v>0</v>
      </c>
      <c r="AI65" s="252">
        <f t="shared" si="15"/>
        <v>0</v>
      </c>
      <c r="AJ65" s="252">
        <f t="shared" si="16"/>
        <v>0</v>
      </c>
      <c r="AK65" s="252">
        <f t="shared" si="17"/>
        <v>0</v>
      </c>
      <c r="AL65" s="252">
        <f t="shared" si="18"/>
        <v>0</v>
      </c>
      <c r="AM65" s="252">
        <f t="shared" si="19"/>
        <v>0</v>
      </c>
      <c r="AN65" s="252">
        <f t="shared" si="20"/>
        <v>0</v>
      </c>
      <c r="AO65" s="252">
        <f t="shared" si="21"/>
        <v>0</v>
      </c>
      <c r="AP65" s="252">
        <f t="shared" si="22"/>
        <v>0</v>
      </c>
      <c r="AQ65" s="252">
        <f t="shared" si="22"/>
        <v>0</v>
      </c>
      <c r="AR65" s="252">
        <f t="shared" si="33"/>
        <v>0</v>
      </c>
      <c r="AS65" s="252">
        <f t="shared" si="34"/>
        <v>0</v>
      </c>
      <c r="AT65" s="252">
        <f t="shared" si="35"/>
        <v>0</v>
      </c>
      <c r="AU65" s="252">
        <f t="shared" si="36"/>
        <v>0</v>
      </c>
      <c r="AV65" s="252">
        <f t="shared" si="37"/>
        <v>0</v>
      </c>
      <c r="AW65" s="252">
        <f t="shared" si="38"/>
        <v>0</v>
      </c>
      <c r="AX65" s="252"/>
      <c r="AY65" s="252">
        <f t="shared" si="23"/>
        <v>0</v>
      </c>
      <c r="AZ65" s="252">
        <f t="shared" si="24"/>
        <v>0</v>
      </c>
      <c r="BA65" s="252"/>
      <c r="BB65" s="252">
        <f t="shared" si="25"/>
        <v>0</v>
      </c>
      <c r="BC65" s="252"/>
      <c r="BD65" s="252">
        <f t="shared" si="26"/>
        <v>0</v>
      </c>
      <c r="BE65" s="252"/>
      <c r="BF65" s="252"/>
      <c r="BG65" s="252">
        <f t="shared" si="27"/>
        <v>0</v>
      </c>
      <c r="BH65" s="252"/>
      <c r="BI65" s="252">
        <f t="shared" si="28"/>
        <v>0</v>
      </c>
      <c r="BJ65" s="252">
        <f t="shared" si="29"/>
        <v>0</v>
      </c>
      <c r="BK65" s="252">
        <f t="shared" si="39"/>
        <v>0</v>
      </c>
      <c r="BM65" s="252">
        <f t="shared" si="40"/>
        <v>0</v>
      </c>
      <c r="BO65" s="252">
        <f t="shared" si="41"/>
        <v>0</v>
      </c>
    </row>
    <row r="66" spans="2:67" ht="20.100000000000001" customHeight="1">
      <c r="B66" s="11">
        <v>58</v>
      </c>
      <c r="C66" s="52" t="str">
        <f>CONCATENATE('2'!C61,'2'!Q61,'2'!D61,'2'!Q61,'2'!E61)</f>
        <v xml:space="preserve">  </v>
      </c>
      <c r="D66" s="51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12">
        <f t="shared" si="30"/>
        <v>0</v>
      </c>
      <c r="Z66" s="12">
        <f t="shared" si="31"/>
        <v>0</v>
      </c>
      <c r="AA66" s="12">
        <f t="shared" si="32"/>
        <v>0</v>
      </c>
      <c r="AB66" s="13">
        <f>ROUNDUP(((40/AA5)*Y66),0)</f>
        <v>0</v>
      </c>
      <c r="AC66" s="14"/>
      <c r="AD66" s="14"/>
      <c r="AE66" s="263"/>
      <c r="AF66" s="252">
        <f t="shared" si="12"/>
        <v>0</v>
      </c>
      <c r="AG66" s="252">
        <f t="shared" si="13"/>
        <v>0</v>
      </c>
      <c r="AH66" s="252">
        <f t="shared" si="14"/>
        <v>0</v>
      </c>
      <c r="AI66" s="252">
        <f t="shared" si="15"/>
        <v>0</v>
      </c>
      <c r="AJ66" s="252">
        <f t="shared" si="16"/>
        <v>0</v>
      </c>
      <c r="AK66" s="252">
        <f t="shared" si="17"/>
        <v>0</v>
      </c>
      <c r="AL66" s="252">
        <f t="shared" si="18"/>
        <v>0</v>
      </c>
      <c r="AM66" s="252">
        <f t="shared" si="19"/>
        <v>0</v>
      </c>
      <c r="AN66" s="252">
        <f t="shared" si="20"/>
        <v>0</v>
      </c>
      <c r="AO66" s="252">
        <f t="shared" si="21"/>
        <v>0</v>
      </c>
      <c r="AP66" s="252">
        <f t="shared" si="22"/>
        <v>0</v>
      </c>
      <c r="AQ66" s="252">
        <f t="shared" si="22"/>
        <v>0</v>
      </c>
      <c r="AR66" s="252">
        <f t="shared" si="33"/>
        <v>0</v>
      </c>
      <c r="AS66" s="252">
        <f t="shared" si="34"/>
        <v>0</v>
      </c>
      <c r="AT66" s="252">
        <f t="shared" si="35"/>
        <v>0</v>
      </c>
      <c r="AU66" s="252">
        <f t="shared" si="36"/>
        <v>0</v>
      </c>
      <c r="AV66" s="252">
        <f t="shared" si="37"/>
        <v>0</v>
      </c>
      <c r="AW66" s="252">
        <f t="shared" si="38"/>
        <v>0</v>
      </c>
      <c r="AX66" s="252"/>
      <c r="AY66" s="252">
        <f t="shared" si="23"/>
        <v>0</v>
      </c>
      <c r="AZ66" s="252">
        <f t="shared" si="24"/>
        <v>0</v>
      </c>
      <c r="BA66" s="252"/>
      <c r="BB66" s="252">
        <f t="shared" si="25"/>
        <v>0</v>
      </c>
      <c r="BC66" s="252"/>
      <c r="BD66" s="252">
        <f t="shared" si="26"/>
        <v>0</v>
      </c>
      <c r="BE66" s="252"/>
      <c r="BF66" s="252"/>
      <c r="BG66" s="252">
        <f t="shared" si="27"/>
        <v>0</v>
      </c>
      <c r="BH66" s="252"/>
      <c r="BI66" s="252">
        <f t="shared" si="28"/>
        <v>0</v>
      </c>
      <c r="BJ66" s="252">
        <f t="shared" si="29"/>
        <v>0</v>
      </c>
      <c r="BK66" s="252">
        <f t="shared" si="39"/>
        <v>0</v>
      </c>
      <c r="BM66" s="252">
        <f t="shared" si="40"/>
        <v>0</v>
      </c>
      <c r="BO66" s="252">
        <f t="shared" si="41"/>
        <v>0</v>
      </c>
    </row>
    <row r="67" spans="2:67" ht="20.100000000000001" customHeight="1">
      <c r="B67" s="11">
        <v>59</v>
      </c>
      <c r="C67" s="52" t="str">
        <f>CONCATENATE('2'!C62,'2'!Q62,'2'!D62,'2'!Q62,'2'!E62)</f>
        <v xml:space="preserve">  </v>
      </c>
      <c r="D67" s="51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12">
        <f t="shared" si="30"/>
        <v>0</v>
      </c>
      <c r="Z67" s="12">
        <f t="shared" si="31"/>
        <v>0</v>
      </c>
      <c r="AA67" s="12">
        <f t="shared" si="32"/>
        <v>0</v>
      </c>
      <c r="AB67" s="13">
        <f>ROUNDUP(((40/AA5)*Y67),0)</f>
        <v>0</v>
      </c>
      <c r="AC67" s="14"/>
      <c r="AD67" s="14"/>
      <c r="AE67" s="263"/>
      <c r="AF67" s="252">
        <f t="shared" si="12"/>
        <v>0</v>
      </c>
      <c r="AG67" s="252">
        <f t="shared" si="13"/>
        <v>0</v>
      </c>
      <c r="AH67" s="252">
        <f t="shared" si="14"/>
        <v>0</v>
      </c>
      <c r="AI67" s="252">
        <f t="shared" si="15"/>
        <v>0</v>
      </c>
      <c r="AJ67" s="252">
        <f t="shared" si="16"/>
        <v>0</v>
      </c>
      <c r="AK67" s="252">
        <f t="shared" si="17"/>
        <v>0</v>
      </c>
      <c r="AL67" s="252">
        <f t="shared" si="18"/>
        <v>0</v>
      </c>
      <c r="AM67" s="252">
        <f t="shared" si="19"/>
        <v>0</v>
      </c>
      <c r="AN67" s="252">
        <f t="shared" si="20"/>
        <v>0</v>
      </c>
      <c r="AO67" s="252">
        <f t="shared" si="21"/>
        <v>0</v>
      </c>
      <c r="AP67" s="252">
        <f t="shared" si="22"/>
        <v>0</v>
      </c>
      <c r="AQ67" s="252">
        <f t="shared" si="22"/>
        <v>0</v>
      </c>
      <c r="AR67" s="252">
        <f t="shared" si="33"/>
        <v>0</v>
      </c>
      <c r="AS67" s="252">
        <f t="shared" si="34"/>
        <v>0</v>
      </c>
      <c r="AT67" s="252">
        <f t="shared" si="35"/>
        <v>0</v>
      </c>
      <c r="AU67" s="252">
        <f t="shared" si="36"/>
        <v>0</v>
      </c>
      <c r="AV67" s="252">
        <f t="shared" si="37"/>
        <v>0</v>
      </c>
      <c r="AW67" s="252">
        <f t="shared" si="38"/>
        <v>0</v>
      </c>
      <c r="AX67" s="252"/>
      <c r="AY67" s="252">
        <f t="shared" si="23"/>
        <v>0</v>
      </c>
      <c r="AZ67" s="252">
        <f t="shared" si="24"/>
        <v>0</v>
      </c>
      <c r="BA67" s="252"/>
      <c r="BB67" s="252">
        <f t="shared" si="25"/>
        <v>0</v>
      </c>
      <c r="BC67" s="252"/>
      <c r="BD67" s="252">
        <f t="shared" si="26"/>
        <v>0</v>
      </c>
      <c r="BE67" s="252"/>
      <c r="BF67" s="252"/>
      <c r="BG67" s="252">
        <f t="shared" si="27"/>
        <v>0</v>
      </c>
      <c r="BH67" s="252"/>
      <c r="BI67" s="252">
        <f t="shared" si="28"/>
        <v>0</v>
      </c>
      <c r="BJ67" s="252">
        <f t="shared" si="29"/>
        <v>0</v>
      </c>
      <c r="BK67" s="252">
        <f t="shared" si="39"/>
        <v>0</v>
      </c>
      <c r="BM67" s="252">
        <f t="shared" si="40"/>
        <v>0</v>
      </c>
      <c r="BO67" s="252">
        <f t="shared" si="41"/>
        <v>0</v>
      </c>
    </row>
    <row r="68" spans="2:67" ht="20.100000000000001" customHeight="1">
      <c r="B68" s="11">
        <v>60</v>
      </c>
      <c r="C68" s="52" t="str">
        <f>CONCATENATE('2'!C63,'2'!Q63,'2'!D63,'2'!Q63,'2'!E63)</f>
        <v xml:space="preserve">  </v>
      </c>
      <c r="D68" s="51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12">
        <f t="shared" si="30"/>
        <v>0</v>
      </c>
      <c r="Z68" s="12">
        <f t="shared" si="31"/>
        <v>0</v>
      </c>
      <c r="AA68" s="12">
        <f t="shared" si="32"/>
        <v>0</v>
      </c>
      <c r="AB68" s="13">
        <f>ROUNDUP(((40/AA5)*Y68),0)</f>
        <v>0</v>
      </c>
      <c r="AC68" s="14"/>
      <c r="AD68" s="14"/>
      <c r="AE68" s="263"/>
      <c r="AF68" s="252">
        <f t="shared" si="12"/>
        <v>0</v>
      </c>
      <c r="AG68" s="252">
        <f t="shared" si="13"/>
        <v>0</v>
      </c>
      <c r="AH68" s="252">
        <f t="shared" si="14"/>
        <v>0</v>
      </c>
      <c r="AI68" s="252">
        <f t="shared" si="15"/>
        <v>0</v>
      </c>
      <c r="AJ68" s="252">
        <f t="shared" si="16"/>
        <v>0</v>
      </c>
      <c r="AK68" s="252">
        <f t="shared" si="17"/>
        <v>0</v>
      </c>
      <c r="AL68" s="252">
        <f t="shared" si="18"/>
        <v>0</v>
      </c>
      <c r="AM68" s="252">
        <f t="shared" si="19"/>
        <v>0</v>
      </c>
      <c r="AN68" s="252">
        <f t="shared" si="20"/>
        <v>0</v>
      </c>
      <c r="AO68" s="252">
        <f t="shared" si="21"/>
        <v>0</v>
      </c>
      <c r="AP68" s="252">
        <f t="shared" si="22"/>
        <v>0</v>
      </c>
      <c r="AQ68" s="252">
        <f t="shared" si="22"/>
        <v>0</v>
      </c>
      <c r="AR68" s="252">
        <f t="shared" si="33"/>
        <v>0</v>
      </c>
      <c r="AS68" s="252">
        <f t="shared" si="34"/>
        <v>0</v>
      </c>
      <c r="AT68" s="252">
        <f t="shared" si="35"/>
        <v>0</v>
      </c>
      <c r="AU68" s="252">
        <f t="shared" si="36"/>
        <v>0</v>
      </c>
      <c r="AV68" s="252">
        <f t="shared" si="37"/>
        <v>0</v>
      </c>
      <c r="AW68" s="252">
        <f t="shared" si="38"/>
        <v>0</v>
      </c>
      <c r="AX68" s="252"/>
      <c r="AY68" s="252">
        <f t="shared" si="23"/>
        <v>0</v>
      </c>
      <c r="AZ68" s="252">
        <f t="shared" si="24"/>
        <v>0</v>
      </c>
      <c r="BA68" s="252"/>
      <c r="BB68" s="252">
        <f t="shared" si="25"/>
        <v>0</v>
      </c>
      <c r="BC68" s="252"/>
      <c r="BD68" s="252">
        <f t="shared" si="26"/>
        <v>0</v>
      </c>
      <c r="BE68" s="252"/>
      <c r="BF68" s="252"/>
      <c r="BG68" s="252">
        <f t="shared" si="27"/>
        <v>0</v>
      </c>
      <c r="BH68" s="252"/>
      <c r="BI68" s="252">
        <f t="shared" si="28"/>
        <v>0</v>
      </c>
      <c r="BJ68" s="252">
        <f t="shared" si="29"/>
        <v>0</v>
      </c>
      <c r="BK68" s="252">
        <f t="shared" si="39"/>
        <v>0</v>
      </c>
      <c r="BM68" s="252">
        <f t="shared" si="40"/>
        <v>0</v>
      </c>
      <c r="BO68" s="252">
        <f t="shared" si="41"/>
        <v>0</v>
      </c>
    </row>
    <row r="69" spans="2:67" ht="20.100000000000001" customHeight="1">
      <c r="B69" s="11">
        <v>61</v>
      </c>
      <c r="C69" s="52" t="str">
        <f>CONCATENATE('2'!C64,'2'!Q64,'2'!D64,'2'!Q64,'2'!E64)</f>
        <v xml:space="preserve">  </v>
      </c>
      <c r="D69" s="51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12">
        <f t="shared" si="30"/>
        <v>0</v>
      </c>
      <c r="Z69" s="12">
        <f t="shared" si="31"/>
        <v>0</v>
      </c>
      <c r="AA69" s="12">
        <f t="shared" si="32"/>
        <v>0</v>
      </c>
      <c r="AB69" s="13">
        <f>ROUNDUP(((40/AA5)*Y69),0)</f>
        <v>0</v>
      </c>
      <c r="AC69" s="14"/>
      <c r="AD69" s="14"/>
      <c r="AE69" s="263"/>
      <c r="AF69" s="252">
        <f t="shared" si="12"/>
        <v>0</v>
      </c>
      <c r="AG69" s="252">
        <f t="shared" si="13"/>
        <v>0</v>
      </c>
      <c r="AH69" s="252">
        <f t="shared" si="14"/>
        <v>0</v>
      </c>
      <c r="AI69" s="252">
        <f t="shared" si="15"/>
        <v>0</v>
      </c>
      <c r="AJ69" s="252">
        <f t="shared" si="16"/>
        <v>0</v>
      </c>
      <c r="AK69" s="252">
        <f t="shared" si="17"/>
        <v>0</v>
      </c>
      <c r="AL69" s="252">
        <f t="shared" si="18"/>
        <v>0</v>
      </c>
      <c r="AM69" s="252">
        <f t="shared" si="19"/>
        <v>0</v>
      </c>
      <c r="AN69" s="252">
        <f t="shared" si="20"/>
        <v>0</v>
      </c>
      <c r="AO69" s="252">
        <f t="shared" si="21"/>
        <v>0</v>
      </c>
      <c r="AP69" s="252">
        <f t="shared" si="22"/>
        <v>0</v>
      </c>
      <c r="AQ69" s="252">
        <f t="shared" si="22"/>
        <v>0</v>
      </c>
      <c r="AR69" s="252">
        <f t="shared" si="33"/>
        <v>0</v>
      </c>
      <c r="AS69" s="252">
        <f t="shared" si="34"/>
        <v>0</v>
      </c>
      <c r="AT69" s="252">
        <f t="shared" si="35"/>
        <v>0</v>
      </c>
      <c r="AU69" s="252">
        <f t="shared" si="36"/>
        <v>0</v>
      </c>
      <c r="AV69" s="252">
        <f t="shared" si="37"/>
        <v>0</v>
      </c>
      <c r="AW69" s="252">
        <f t="shared" si="38"/>
        <v>0</v>
      </c>
      <c r="AX69" s="252"/>
      <c r="AY69" s="252">
        <f t="shared" si="23"/>
        <v>0</v>
      </c>
      <c r="AZ69" s="252">
        <f t="shared" si="24"/>
        <v>0</v>
      </c>
      <c r="BA69" s="252"/>
      <c r="BB69" s="252">
        <f t="shared" si="25"/>
        <v>0</v>
      </c>
      <c r="BC69" s="252"/>
      <c r="BD69" s="252">
        <f t="shared" si="26"/>
        <v>0</v>
      </c>
      <c r="BE69" s="252"/>
      <c r="BF69" s="252"/>
      <c r="BG69" s="252">
        <f t="shared" si="27"/>
        <v>0</v>
      </c>
      <c r="BH69" s="252"/>
      <c r="BI69" s="252">
        <f t="shared" si="28"/>
        <v>0</v>
      </c>
      <c r="BJ69" s="252">
        <f t="shared" si="29"/>
        <v>0</v>
      </c>
      <c r="BK69" s="252">
        <f t="shared" si="39"/>
        <v>0</v>
      </c>
      <c r="BM69" s="252">
        <f t="shared" si="40"/>
        <v>0</v>
      </c>
      <c r="BO69" s="252">
        <f t="shared" si="41"/>
        <v>0</v>
      </c>
    </row>
    <row r="70" spans="2:67" ht="20.100000000000001" customHeight="1">
      <c r="B70" s="11">
        <v>62</v>
      </c>
      <c r="C70" s="52" t="str">
        <f>CONCATENATE('2'!C65,'2'!Q65,'2'!D65,'2'!Q65,'2'!E65)</f>
        <v xml:space="preserve">  </v>
      </c>
      <c r="D70" s="51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12">
        <f t="shared" si="30"/>
        <v>0</v>
      </c>
      <c r="Z70" s="12">
        <f t="shared" si="31"/>
        <v>0</v>
      </c>
      <c r="AA70" s="12">
        <f t="shared" si="32"/>
        <v>0</v>
      </c>
      <c r="AB70" s="13">
        <f>ROUNDUP(((40/AA5)*Y70),0)</f>
        <v>0</v>
      </c>
      <c r="AC70" s="14"/>
      <c r="AD70" s="14"/>
      <c r="AE70" s="263"/>
      <c r="AF70" s="252">
        <f t="shared" si="12"/>
        <v>0</v>
      </c>
      <c r="AG70" s="252">
        <f t="shared" si="13"/>
        <v>0</v>
      </c>
      <c r="AH70" s="252">
        <f t="shared" si="14"/>
        <v>0</v>
      </c>
      <c r="AI70" s="252">
        <f t="shared" si="15"/>
        <v>0</v>
      </c>
      <c r="AJ70" s="252">
        <f t="shared" si="16"/>
        <v>0</v>
      </c>
      <c r="AK70" s="252">
        <f t="shared" si="17"/>
        <v>0</v>
      </c>
      <c r="AL70" s="252">
        <f t="shared" si="18"/>
        <v>0</v>
      </c>
      <c r="AM70" s="252">
        <f t="shared" si="19"/>
        <v>0</v>
      </c>
      <c r="AN70" s="252">
        <f t="shared" si="20"/>
        <v>0</v>
      </c>
      <c r="AO70" s="252">
        <f t="shared" si="21"/>
        <v>0</v>
      </c>
      <c r="AP70" s="252">
        <f t="shared" si="22"/>
        <v>0</v>
      </c>
      <c r="AQ70" s="252">
        <f t="shared" si="22"/>
        <v>0</v>
      </c>
      <c r="AR70" s="252">
        <f t="shared" si="33"/>
        <v>0</v>
      </c>
      <c r="AS70" s="252">
        <f t="shared" si="34"/>
        <v>0</v>
      </c>
      <c r="AT70" s="252">
        <f t="shared" si="35"/>
        <v>0</v>
      </c>
      <c r="AU70" s="252">
        <f t="shared" si="36"/>
        <v>0</v>
      </c>
      <c r="AV70" s="252">
        <f t="shared" si="37"/>
        <v>0</v>
      </c>
      <c r="AW70" s="252">
        <f t="shared" si="38"/>
        <v>0</v>
      </c>
      <c r="AX70" s="252"/>
      <c r="AY70" s="252">
        <f t="shared" si="23"/>
        <v>0</v>
      </c>
      <c r="AZ70" s="252">
        <f t="shared" si="24"/>
        <v>0</v>
      </c>
      <c r="BA70" s="252"/>
      <c r="BB70" s="252">
        <f t="shared" si="25"/>
        <v>0</v>
      </c>
      <c r="BC70" s="252"/>
      <c r="BD70" s="252">
        <f t="shared" si="26"/>
        <v>0</v>
      </c>
      <c r="BE70" s="252"/>
      <c r="BF70" s="252"/>
      <c r="BG70" s="252">
        <f t="shared" si="27"/>
        <v>0</v>
      </c>
      <c r="BH70" s="252"/>
      <c r="BI70" s="252">
        <f t="shared" si="28"/>
        <v>0</v>
      </c>
      <c r="BJ70" s="252">
        <f t="shared" si="29"/>
        <v>0</v>
      </c>
      <c r="BK70" s="252">
        <f t="shared" si="39"/>
        <v>0</v>
      </c>
      <c r="BM70" s="252">
        <f t="shared" si="40"/>
        <v>0</v>
      </c>
      <c r="BO70" s="252">
        <f t="shared" si="41"/>
        <v>0</v>
      </c>
    </row>
    <row r="71" spans="2:67" ht="20.100000000000001" customHeight="1">
      <c r="B71" s="11">
        <v>63</v>
      </c>
      <c r="C71" s="52" t="str">
        <f>CONCATENATE('2'!C66,'2'!Q66,'2'!D66,'2'!Q66,'2'!E66)</f>
        <v xml:space="preserve">  </v>
      </c>
      <c r="D71" s="51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12">
        <f t="shared" si="30"/>
        <v>0</v>
      </c>
      <c r="Z71" s="12">
        <f t="shared" si="31"/>
        <v>0</v>
      </c>
      <c r="AA71" s="12">
        <f t="shared" si="32"/>
        <v>0</v>
      </c>
      <c r="AB71" s="13">
        <f>ROUNDUP(((40/AA5)*Y71),0)</f>
        <v>0</v>
      </c>
      <c r="AC71" s="14"/>
      <c r="AD71" s="14"/>
      <c r="AE71" s="263"/>
      <c r="AF71" s="252">
        <f t="shared" si="12"/>
        <v>0</v>
      </c>
      <c r="AG71" s="252">
        <f t="shared" si="13"/>
        <v>0</v>
      </c>
      <c r="AH71" s="252">
        <f t="shared" si="14"/>
        <v>0</v>
      </c>
      <c r="AI71" s="252">
        <f t="shared" si="15"/>
        <v>0</v>
      </c>
      <c r="AJ71" s="252">
        <f t="shared" si="16"/>
        <v>0</v>
      </c>
      <c r="AK71" s="252">
        <f t="shared" si="17"/>
        <v>0</v>
      </c>
      <c r="AL71" s="252">
        <f t="shared" si="18"/>
        <v>0</v>
      </c>
      <c r="AM71" s="252">
        <f t="shared" si="19"/>
        <v>0</v>
      </c>
      <c r="AN71" s="252">
        <f t="shared" si="20"/>
        <v>0</v>
      </c>
      <c r="AO71" s="252">
        <f t="shared" si="21"/>
        <v>0</v>
      </c>
      <c r="AP71" s="252">
        <f t="shared" si="22"/>
        <v>0</v>
      </c>
      <c r="AQ71" s="252">
        <f t="shared" si="22"/>
        <v>0</v>
      </c>
      <c r="AR71" s="252">
        <f t="shared" si="33"/>
        <v>0</v>
      </c>
      <c r="AS71" s="252">
        <f t="shared" si="34"/>
        <v>0</v>
      </c>
      <c r="AT71" s="252">
        <f t="shared" si="35"/>
        <v>0</v>
      </c>
      <c r="AU71" s="252">
        <f t="shared" si="36"/>
        <v>0</v>
      </c>
      <c r="AV71" s="252">
        <f t="shared" si="37"/>
        <v>0</v>
      </c>
      <c r="AW71" s="252">
        <f t="shared" si="38"/>
        <v>0</v>
      </c>
      <c r="AX71" s="252"/>
      <c r="AY71" s="252">
        <f t="shared" si="23"/>
        <v>0</v>
      </c>
      <c r="AZ71" s="252">
        <f t="shared" si="24"/>
        <v>0</v>
      </c>
      <c r="BA71" s="252"/>
      <c r="BB71" s="252">
        <f t="shared" si="25"/>
        <v>0</v>
      </c>
      <c r="BC71" s="252"/>
      <c r="BD71" s="252">
        <f t="shared" si="26"/>
        <v>0</v>
      </c>
      <c r="BE71" s="252"/>
      <c r="BF71" s="252"/>
      <c r="BG71" s="252">
        <f t="shared" si="27"/>
        <v>0</v>
      </c>
      <c r="BH71" s="252"/>
      <c r="BI71" s="252">
        <f t="shared" si="28"/>
        <v>0</v>
      </c>
      <c r="BJ71" s="252">
        <f t="shared" si="29"/>
        <v>0</v>
      </c>
      <c r="BK71" s="252">
        <f t="shared" si="39"/>
        <v>0</v>
      </c>
      <c r="BM71" s="252">
        <f t="shared" si="40"/>
        <v>0</v>
      </c>
      <c r="BO71" s="252">
        <f t="shared" si="41"/>
        <v>0</v>
      </c>
    </row>
    <row r="72" spans="2:67" ht="20.100000000000001" customHeight="1">
      <c r="B72" s="11">
        <v>64</v>
      </c>
      <c r="C72" s="52" t="str">
        <f>CONCATENATE('2'!C67,'2'!Q67,'2'!D67,'2'!Q67,'2'!E67)</f>
        <v xml:space="preserve">  </v>
      </c>
      <c r="D72" s="51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12">
        <f t="shared" si="30"/>
        <v>0</v>
      </c>
      <c r="Z72" s="12">
        <f t="shared" si="31"/>
        <v>0</v>
      </c>
      <c r="AA72" s="12">
        <f t="shared" si="32"/>
        <v>0</v>
      </c>
      <c r="AB72" s="13">
        <f>ROUNDUP(((40/AA5)*Y72),0)</f>
        <v>0</v>
      </c>
      <c r="AC72" s="14"/>
      <c r="AD72" s="14"/>
      <c r="AE72" s="263"/>
      <c r="AF72" s="252">
        <f t="shared" si="12"/>
        <v>0</v>
      </c>
      <c r="AG72" s="252">
        <f t="shared" si="13"/>
        <v>0</v>
      </c>
      <c r="AH72" s="252">
        <f t="shared" si="14"/>
        <v>0</v>
      </c>
      <c r="AI72" s="252">
        <f t="shared" si="15"/>
        <v>0</v>
      </c>
      <c r="AJ72" s="252">
        <f t="shared" si="16"/>
        <v>0</v>
      </c>
      <c r="AK72" s="252">
        <f t="shared" si="17"/>
        <v>0</v>
      </c>
      <c r="AL72" s="252">
        <f t="shared" si="18"/>
        <v>0</v>
      </c>
      <c r="AM72" s="252">
        <f t="shared" si="19"/>
        <v>0</v>
      </c>
      <c r="AN72" s="252">
        <f t="shared" si="20"/>
        <v>0</v>
      </c>
      <c r="AO72" s="252">
        <f t="shared" si="21"/>
        <v>0</v>
      </c>
      <c r="AP72" s="252">
        <f t="shared" si="22"/>
        <v>0</v>
      </c>
      <c r="AQ72" s="252">
        <f t="shared" si="22"/>
        <v>0</v>
      </c>
      <c r="AR72" s="252">
        <f t="shared" si="33"/>
        <v>0</v>
      </c>
      <c r="AS72" s="252">
        <f t="shared" si="34"/>
        <v>0</v>
      </c>
      <c r="AT72" s="252">
        <f t="shared" si="35"/>
        <v>0</v>
      </c>
      <c r="AU72" s="252">
        <f t="shared" si="36"/>
        <v>0</v>
      </c>
      <c r="AV72" s="252">
        <f t="shared" si="37"/>
        <v>0</v>
      </c>
      <c r="AW72" s="252">
        <f t="shared" si="38"/>
        <v>0</v>
      </c>
      <c r="AX72" s="252"/>
      <c r="AY72" s="252">
        <f t="shared" si="23"/>
        <v>0</v>
      </c>
      <c r="AZ72" s="252">
        <f t="shared" si="24"/>
        <v>0</v>
      </c>
      <c r="BA72" s="252"/>
      <c r="BB72" s="252">
        <f t="shared" si="25"/>
        <v>0</v>
      </c>
      <c r="BC72" s="252"/>
      <c r="BD72" s="252">
        <f t="shared" si="26"/>
        <v>0</v>
      </c>
      <c r="BE72" s="252"/>
      <c r="BF72" s="252"/>
      <c r="BG72" s="252">
        <f t="shared" si="27"/>
        <v>0</v>
      </c>
      <c r="BH72" s="252"/>
      <c r="BI72" s="252">
        <f t="shared" si="28"/>
        <v>0</v>
      </c>
      <c r="BJ72" s="252">
        <f t="shared" si="29"/>
        <v>0</v>
      </c>
      <c r="BK72" s="252">
        <f t="shared" si="39"/>
        <v>0</v>
      </c>
      <c r="BM72" s="252">
        <f t="shared" si="40"/>
        <v>0</v>
      </c>
      <c r="BO72" s="252">
        <f t="shared" si="41"/>
        <v>0</v>
      </c>
    </row>
    <row r="73" spans="2:67" ht="20.100000000000001" customHeight="1">
      <c r="B73" s="11">
        <v>65</v>
      </c>
      <c r="C73" s="52" t="str">
        <f>CONCATENATE('2'!C68,'2'!Q68,'2'!D68,'2'!Q68,'2'!E68)</f>
        <v xml:space="preserve">  </v>
      </c>
      <c r="D73" s="51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12">
        <f t="shared" ref="Y73:Y108" si="42">AF73+AH73+AJ73+AM73+AS73+AU73</f>
        <v>0</v>
      </c>
      <c r="Z73" s="12">
        <f t="shared" ref="Z73:Z108" si="43">AI73+AL73+AO73+AQ73+AT73+AW73</f>
        <v>0</v>
      </c>
      <c r="AA73" s="12">
        <f t="shared" ref="AA73:AA108" si="44">AG73+AK73+AN73+AP73+AR73+AV73</f>
        <v>0</v>
      </c>
      <c r="AB73" s="13">
        <f>ROUNDUP(((40/AA5)*Y73),0)</f>
        <v>0</v>
      </c>
      <c r="AC73" s="14"/>
      <c r="AD73" s="14"/>
      <c r="AE73" s="263"/>
      <c r="AF73" s="252">
        <f t="shared" si="12"/>
        <v>0</v>
      </c>
      <c r="AG73" s="252">
        <f t="shared" si="13"/>
        <v>0</v>
      </c>
      <c r="AH73" s="252">
        <f t="shared" si="14"/>
        <v>0</v>
      </c>
      <c r="AI73" s="252">
        <f t="shared" si="15"/>
        <v>0</v>
      </c>
      <c r="AJ73" s="252">
        <f t="shared" si="16"/>
        <v>0</v>
      </c>
      <c r="AK73" s="252">
        <f t="shared" si="17"/>
        <v>0</v>
      </c>
      <c r="AL73" s="252">
        <f t="shared" si="18"/>
        <v>0</v>
      </c>
      <c r="AM73" s="252">
        <f t="shared" si="19"/>
        <v>0</v>
      </c>
      <c r="AN73" s="252">
        <f t="shared" si="20"/>
        <v>0</v>
      </c>
      <c r="AO73" s="252">
        <f t="shared" si="21"/>
        <v>0</v>
      </c>
      <c r="AP73" s="252">
        <f t="shared" si="22"/>
        <v>0</v>
      </c>
      <c r="AQ73" s="252">
        <f t="shared" si="22"/>
        <v>0</v>
      </c>
      <c r="AR73" s="252">
        <f t="shared" ref="AR73:AR98" si="45">BK73*2</f>
        <v>0</v>
      </c>
      <c r="AS73" s="252">
        <f t="shared" ref="AS73:AS98" si="46">BK73*1</f>
        <v>0</v>
      </c>
      <c r="AT73" s="252">
        <f t="shared" ref="AT73:AT98" si="47">BM73*2</f>
        <v>0</v>
      </c>
      <c r="AU73" s="252">
        <f t="shared" ref="AU73:AU98" si="48">BM73*1</f>
        <v>0</v>
      </c>
      <c r="AV73" s="252">
        <f t="shared" ref="AV73:AV98" si="49">BO73*2</f>
        <v>0</v>
      </c>
      <c r="AW73" s="252">
        <f t="shared" ref="AW73:AW98" si="50">BO73*1</f>
        <v>0</v>
      </c>
      <c r="AX73" s="252"/>
      <c r="AY73" s="252">
        <f t="shared" si="23"/>
        <v>0</v>
      </c>
      <c r="AZ73" s="252">
        <f t="shared" si="24"/>
        <v>0</v>
      </c>
      <c r="BA73" s="252"/>
      <c r="BB73" s="252">
        <f t="shared" si="25"/>
        <v>0</v>
      </c>
      <c r="BC73" s="252"/>
      <c r="BD73" s="252">
        <f t="shared" si="26"/>
        <v>0</v>
      </c>
      <c r="BE73" s="252"/>
      <c r="BF73" s="252"/>
      <c r="BG73" s="252">
        <f t="shared" si="27"/>
        <v>0</v>
      </c>
      <c r="BH73" s="252"/>
      <c r="BI73" s="252">
        <f t="shared" si="28"/>
        <v>0</v>
      </c>
      <c r="BJ73" s="252">
        <f t="shared" si="29"/>
        <v>0</v>
      </c>
      <c r="BK73" s="252">
        <f t="shared" ref="BK73:BK108" si="51">COUNTIF(E73:X73,"OOP")</f>
        <v>0</v>
      </c>
      <c r="BM73" s="252">
        <f t="shared" ref="BM73:BM108" si="52">COUNTIF(E73:X73,"]]P")</f>
        <v>0</v>
      </c>
      <c r="BO73" s="252">
        <f t="shared" ref="BO73:BO108" si="53">COUNTIF(E73:X73,"OO]")</f>
        <v>0</v>
      </c>
    </row>
    <row r="74" spans="2:67" ht="20.100000000000001" customHeight="1">
      <c r="B74" s="11">
        <v>66</v>
      </c>
      <c r="C74" s="52" t="str">
        <f>CONCATENATE('2'!C69,'2'!Q69,'2'!D69,'2'!Q69,'2'!E69)</f>
        <v xml:space="preserve">  </v>
      </c>
      <c r="D74" s="51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12">
        <f t="shared" si="42"/>
        <v>0</v>
      </c>
      <c r="Z74" s="12">
        <f t="shared" si="43"/>
        <v>0</v>
      </c>
      <c r="AA74" s="12">
        <f t="shared" si="44"/>
        <v>0</v>
      </c>
      <c r="AB74" s="13">
        <f>ROUNDUP(((40/AA5)*Y74),0)</f>
        <v>0</v>
      </c>
      <c r="AC74" s="14"/>
      <c r="AD74" s="14"/>
      <c r="AE74" s="263"/>
      <c r="AF74" s="252">
        <f t="shared" ref="AF74:AF108" si="54">(AY74*1)</f>
        <v>0</v>
      </c>
      <c r="AG74" s="252">
        <f t="shared" ref="AG74:AG108" si="55">AZ74*1</f>
        <v>0</v>
      </c>
      <c r="AH74" s="252">
        <f t="shared" ref="AH74:AH108" si="56">AZ74*1</f>
        <v>0</v>
      </c>
      <c r="AI74" s="252">
        <f t="shared" ref="AI74:AI108" si="57">BB74*1</f>
        <v>0</v>
      </c>
      <c r="AJ74" s="252">
        <f t="shared" ref="AJ74:AJ108" si="58">BB74*1</f>
        <v>0</v>
      </c>
      <c r="AK74" s="252">
        <f t="shared" ref="AK74:AK108" si="59">BD74*1</f>
        <v>0</v>
      </c>
      <c r="AL74" s="252">
        <f t="shared" ref="AL74:AL108" si="60">BD74*1</f>
        <v>0</v>
      </c>
      <c r="AM74" s="252">
        <f t="shared" ref="AM74:AM108" si="61">BD74*1</f>
        <v>0</v>
      </c>
      <c r="AN74" s="252">
        <f t="shared" ref="AN74:AN108" si="62">BG74*1</f>
        <v>0</v>
      </c>
      <c r="AO74" s="252">
        <f t="shared" ref="AO74:AO108" si="63">BG74*2</f>
        <v>0</v>
      </c>
      <c r="AP74" s="252">
        <f t="shared" ref="AP74:AQ108" si="64">BI74*3</f>
        <v>0</v>
      </c>
      <c r="AQ74" s="252">
        <f t="shared" si="64"/>
        <v>0</v>
      </c>
      <c r="AR74" s="252">
        <f t="shared" si="45"/>
        <v>0</v>
      </c>
      <c r="AS74" s="252">
        <f t="shared" si="46"/>
        <v>0</v>
      </c>
      <c r="AT74" s="252">
        <f t="shared" si="47"/>
        <v>0</v>
      </c>
      <c r="AU74" s="252">
        <f t="shared" si="48"/>
        <v>0</v>
      </c>
      <c r="AV74" s="252">
        <f t="shared" si="49"/>
        <v>0</v>
      </c>
      <c r="AW74" s="252">
        <f t="shared" si="50"/>
        <v>0</v>
      </c>
      <c r="AX74" s="252"/>
      <c r="AY74" s="252">
        <f t="shared" ref="AY74:AY108" si="65">COUNTIF(E74:X74,"P")</f>
        <v>0</v>
      </c>
      <c r="AZ74" s="252">
        <f t="shared" ref="AZ74:AZ108" si="66">COUNTIF(E74:X74,"OP")</f>
        <v>0</v>
      </c>
      <c r="BA74" s="252"/>
      <c r="BB74" s="252">
        <f t="shared" ref="BB74:BB108" si="67">COUNTIF(E74:X74,"]P")</f>
        <v>0</v>
      </c>
      <c r="BC74" s="252"/>
      <c r="BD74" s="252">
        <f t="shared" ref="BD74:BD108" si="68">COUNTIF(E74:X74,"O]P")</f>
        <v>0</v>
      </c>
      <c r="BE74" s="252"/>
      <c r="BF74" s="252"/>
      <c r="BG74" s="252">
        <f t="shared" ref="BG74:BG108" si="69">COUNTIF(E74:X74,"O]]")</f>
        <v>0</v>
      </c>
      <c r="BH74" s="252"/>
      <c r="BI74" s="252">
        <f t="shared" ref="BI74:BI108" si="70">COUNTIF(E74:X74,"OOO")</f>
        <v>0</v>
      </c>
      <c r="BJ74" s="252">
        <f t="shared" ref="BJ74:BJ108" si="71">COUNTIF(E74:X74,"]]]")</f>
        <v>0</v>
      </c>
      <c r="BK74" s="252">
        <f t="shared" si="51"/>
        <v>0</v>
      </c>
      <c r="BM74" s="252">
        <f t="shared" si="52"/>
        <v>0</v>
      </c>
      <c r="BO74" s="252">
        <f t="shared" si="53"/>
        <v>0</v>
      </c>
    </row>
    <row r="75" spans="2:67" ht="20.100000000000001" customHeight="1">
      <c r="B75" s="11">
        <v>67</v>
      </c>
      <c r="C75" s="52" t="str">
        <f>CONCATENATE('2'!C70,'2'!Q70,'2'!D70,'2'!Q70,'2'!E70)</f>
        <v xml:space="preserve">  </v>
      </c>
      <c r="D75" s="51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12">
        <f t="shared" si="42"/>
        <v>0</v>
      </c>
      <c r="Z75" s="12">
        <f t="shared" si="43"/>
        <v>0</v>
      </c>
      <c r="AA75" s="12">
        <f t="shared" si="44"/>
        <v>0</v>
      </c>
      <c r="AB75" s="13">
        <f>ROUNDUP(((40/AA5)*Y75),0)</f>
        <v>0</v>
      </c>
      <c r="AC75" s="14"/>
      <c r="AD75" s="14"/>
      <c r="AE75" s="263"/>
      <c r="AF75" s="252">
        <f t="shared" si="54"/>
        <v>0</v>
      </c>
      <c r="AG75" s="252">
        <f t="shared" si="55"/>
        <v>0</v>
      </c>
      <c r="AH75" s="252">
        <f t="shared" si="56"/>
        <v>0</v>
      </c>
      <c r="AI75" s="252">
        <f t="shared" si="57"/>
        <v>0</v>
      </c>
      <c r="AJ75" s="252">
        <f t="shared" si="58"/>
        <v>0</v>
      </c>
      <c r="AK75" s="252">
        <f t="shared" si="59"/>
        <v>0</v>
      </c>
      <c r="AL75" s="252">
        <f t="shared" si="60"/>
        <v>0</v>
      </c>
      <c r="AM75" s="252">
        <f t="shared" si="61"/>
        <v>0</v>
      </c>
      <c r="AN75" s="252">
        <f t="shared" si="62"/>
        <v>0</v>
      </c>
      <c r="AO75" s="252">
        <f t="shared" si="63"/>
        <v>0</v>
      </c>
      <c r="AP75" s="252">
        <f t="shared" si="64"/>
        <v>0</v>
      </c>
      <c r="AQ75" s="252">
        <f t="shared" si="64"/>
        <v>0</v>
      </c>
      <c r="AR75" s="252">
        <f t="shared" si="45"/>
        <v>0</v>
      </c>
      <c r="AS75" s="252">
        <f t="shared" si="46"/>
        <v>0</v>
      </c>
      <c r="AT75" s="252">
        <f t="shared" si="47"/>
        <v>0</v>
      </c>
      <c r="AU75" s="252">
        <f t="shared" si="48"/>
        <v>0</v>
      </c>
      <c r="AV75" s="252">
        <f t="shared" si="49"/>
        <v>0</v>
      </c>
      <c r="AW75" s="252">
        <f t="shared" si="50"/>
        <v>0</v>
      </c>
      <c r="AX75" s="252"/>
      <c r="AY75" s="252">
        <f t="shared" si="65"/>
        <v>0</v>
      </c>
      <c r="AZ75" s="252">
        <f t="shared" si="66"/>
        <v>0</v>
      </c>
      <c r="BA75" s="252"/>
      <c r="BB75" s="252">
        <f t="shared" si="67"/>
        <v>0</v>
      </c>
      <c r="BC75" s="252"/>
      <c r="BD75" s="252">
        <f t="shared" si="68"/>
        <v>0</v>
      </c>
      <c r="BE75" s="252"/>
      <c r="BF75" s="252"/>
      <c r="BG75" s="252">
        <f t="shared" si="69"/>
        <v>0</v>
      </c>
      <c r="BH75" s="252"/>
      <c r="BI75" s="252">
        <f t="shared" si="70"/>
        <v>0</v>
      </c>
      <c r="BJ75" s="252">
        <f t="shared" si="71"/>
        <v>0</v>
      </c>
      <c r="BK75" s="252">
        <f t="shared" si="51"/>
        <v>0</v>
      </c>
      <c r="BM75" s="252">
        <f t="shared" si="52"/>
        <v>0</v>
      </c>
      <c r="BO75" s="252">
        <f t="shared" si="53"/>
        <v>0</v>
      </c>
    </row>
    <row r="76" spans="2:67" ht="20.100000000000001" customHeight="1">
      <c r="B76" s="11">
        <v>68</v>
      </c>
      <c r="C76" s="52" t="str">
        <f>CONCATENATE('2'!C71,'2'!Q71,'2'!D71,'2'!Q71,'2'!E71)</f>
        <v xml:space="preserve">  </v>
      </c>
      <c r="D76" s="51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12">
        <f t="shared" si="42"/>
        <v>0</v>
      </c>
      <c r="Z76" s="12">
        <f t="shared" si="43"/>
        <v>0</v>
      </c>
      <c r="AA76" s="12">
        <f t="shared" si="44"/>
        <v>0</v>
      </c>
      <c r="AB76" s="13">
        <f>ROUNDUP(((40/AA5)*Y76),0)</f>
        <v>0</v>
      </c>
      <c r="AC76" s="14"/>
      <c r="AD76" s="14"/>
      <c r="AE76" s="263"/>
      <c r="AF76" s="252">
        <f t="shared" si="54"/>
        <v>0</v>
      </c>
      <c r="AG76" s="252">
        <f t="shared" si="55"/>
        <v>0</v>
      </c>
      <c r="AH76" s="252">
        <f t="shared" si="56"/>
        <v>0</v>
      </c>
      <c r="AI76" s="252">
        <f t="shared" si="57"/>
        <v>0</v>
      </c>
      <c r="AJ76" s="252">
        <f t="shared" si="58"/>
        <v>0</v>
      </c>
      <c r="AK76" s="252">
        <f t="shared" si="59"/>
        <v>0</v>
      </c>
      <c r="AL76" s="252">
        <f t="shared" si="60"/>
        <v>0</v>
      </c>
      <c r="AM76" s="252">
        <f t="shared" si="61"/>
        <v>0</v>
      </c>
      <c r="AN76" s="252">
        <f t="shared" si="62"/>
        <v>0</v>
      </c>
      <c r="AO76" s="252">
        <f t="shared" si="63"/>
        <v>0</v>
      </c>
      <c r="AP76" s="252">
        <f t="shared" si="64"/>
        <v>0</v>
      </c>
      <c r="AQ76" s="252">
        <f t="shared" si="64"/>
        <v>0</v>
      </c>
      <c r="AR76" s="252">
        <f t="shared" si="45"/>
        <v>0</v>
      </c>
      <c r="AS76" s="252">
        <f t="shared" si="46"/>
        <v>0</v>
      </c>
      <c r="AT76" s="252">
        <f t="shared" si="47"/>
        <v>0</v>
      </c>
      <c r="AU76" s="252">
        <f t="shared" si="48"/>
        <v>0</v>
      </c>
      <c r="AV76" s="252">
        <f t="shared" si="49"/>
        <v>0</v>
      </c>
      <c r="AW76" s="252">
        <f t="shared" si="50"/>
        <v>0</v>
      </c>
      <c r="AX76" s="252"/>
      <c r="AY76" s="252">
        <f t="shared" si="65"/>
        <v>0</v>
      </c>
      <c r="AZ76" s="252">
        <f t="shared" si="66"/>
        <v>0</v>
      </c>
      <c r="BA76" s="252"/>
      <c r="BB76" s="252">
        <f t="shared" si="67"/>
        <v>0</v>
      </c>
      <c r="BC76" s="252"/>
      <c r="BD76" s="252">
        <f t="shared" si="68"/>
        <v>0</v>
      </c>
      <c r="BE76" s="252"/>
      <c r="BF76" s="252"/>
      <c r="BG76" s="252">
        <f t="shared" si="69"/>
        <v>0</v>
      </c>
      <c r="BH76" s="252"/>
      <c r="BI76" s="252">
        <f t="shared" si="70"/>
        <v>0</v>
      </c>
      <c r="BJ76" s="252">
        <f t="shared" si="71"/>
        <v>0</v>
      </c>
      <c r="BK76" s="252">
        <f t="shared" si="51"/>
        <v>0</v>
      </c>
      <c r="BM76" s="252">
        <f t="shared" si="52"/>
        <v>0</v>
      </c>
      <c r="BO76" s="252">
        <f t="shared" si="53"/>
        <v>0</v>
      </c>
    </row>
    <row r="77" spans="2:67" ht="20.100000000000001" customHeight="1">
      <c r="B77" s="11">
        <v>69</v>
      </c>
      <c r="C77" s="52" t="str">
        <f>CONCATENATE('2'!C72,'2'!Q72,'2'!D72,'2'!Q72,'2'!E72)</f>
        <v xml:space="preserve">  </v>
      </c>
      <c r="D77" s="51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12">
        <f t="shared" si="42"/>
        <v>0</v>
      </c>
      <c r="Z77" s="12">
        <f t="shared" si="43"/>
        <v>0</v>
      </c>
      <c r="AA77" s="12">
        <f t="shared" si="44"/>
        <v>0</v>
      </c>
      <c r="AB77" s="13">
        <f>ROUNDUP(((40/AA5)*Y77),0)</f>
        <v>0</v>
      </c>
      <c r="AC77" s="14"/>
      <c r="AD77" s="14"/>
      <c r="AE77" s="263"/>
      <c r="AF77" s="252">
        <f t="shared" si="54"/>
        <v>0</v>
      </c>
      <c r="AG77" s="252">
        <f t="shared" si="55"/>
        <v>0</v>
      </c>
      <c r="AH77" s="252">
        <f t="shared" si="56"/>
        <v>0</v>
      </c>
      <c r="AI77" s="252">
        <f t="shared" si="57"/>
        <v>0</v>
      </c>
      <c r="AJ77" s="252">
        <f t="shared" si="58"/>
        <v>0</v>
      </c>
      <c r="AK77" s="252">
        <f t="shared" si="59"/>
        <v>0</v>
      </c>
      <c r="AL77" s="252">
        <f t="shared" si="60"/>
        <v>0</v>
      </c>
      <c r="AM77" s="252">
        <f t="shared" si="61"/>
        <v>0</v>
      </c>
      <c r="AN77" s="252">
        <f t="shared" si="62"/>
        <v>0</v>
      </c>
      <c r="AO77" s="252">
        <f t="shared" si="63"/>
        <v>0</v>
      </c>
      <c r="AP77" s="252">
        <f t="shared" si="64"/>
        <v>0</v>
      </c>
      <c r="AQ77" s="252">
        <f t="shared" si="64"/>
        <v>0</v>
      </c>
      <c r="AR77" s="252">
        <f t="shared" si="45"/>
        <v>0</v>
      </c>
      <c r="AS77" s="252">
        <f t="shared" si="46"/>
        <v>0</v>
      </c>
      <c r="AT77" s="252">
        <f t="shared" si="47"/>
        <v>0</v>
      </c>
      <c r="AU77" s="252">
        <f t="shared" si="48"/>
        <v>0</v>
      </c>
      <c r="AV77" s="252">
        <f t="shared" si="49"/>
        <v>0</v>
      </c>
      <c r="AW77" s="252">
        <f t="shared" si="50"/>
        <v>0</v>
      </c>
      <c r="AX77" s="252"/>
      <c r="AY77" s="252">
        <f t="shared" si="65"/>
        <v>0</v>
      </c>
      <c r="AZ77" s="252">
        <f t="shared" si="66"/>
        <v>0</v>
      </c>
      <c r="BA77" s="252"/>
      <c r="BB77" s="252">
        <f t="shared" si="67"/>
        <v>0</v>
      </c>
      <c r="BC77" s="252"/>
      <c r="BD77" s="252">
        <f t="shared" si="68"/>
        <v>0</v>
      </c>
      <c r="BE77" s="252"/>
      <c r="BF77" s="252"/>
      <c r="BG77" s="252">
        <f t="shared" si="69"/>
        <v>0</v>
      </c>
      <c r="BH77" s="252"/>
      <c r="BI77" s="252">
        <f t="shared" si="70"/>
        <v>0</v>
      </c>
      <c r="BJ77" s="252">
        <f t="shared" si="71"/>
        <v>0</v>
      </c>
      <c r="BK77" s="252">
        <f t="shared" si="51"/>
        <v>0</v>
      </c>
      <c r="BM77" s="252">
        <f t="shared" si="52"/>
        <v>0</v>
      </c>
      <c r="BO77" s="252">
        <f t="shared" si="53"/>
        <v>0</v>
      </c>
    </row>
    <row r="78" spans="2:67" ht="20.100000000000001" customHeight="1">
      <c r="B78" s="11">
        <v>70</v>
      </c>
      <c r="C78" s="52" t="str">
        <f>CONCATENATE('2'!C73,'2'!Q73,'2'!D73,'2'!Q73,'2'!E73)</f>
        <v xml:space="preserve">  </v>
      </c>
      <c r="D78" s="51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12">
        <f t="shared" si="42"/>
        <v>0</v>
      </c>
      <c r="Z78" s="12">
        <f t="shared" si="43"/>
        <v>0</v>
      </c>
      <c r="AA78" s="12">
        <f t="shared" si="44"/>
        <v>0</v>
      </c>
      <c r="AB78" s="13">
        <f>ROUNDUP(((40/AA5)*Y78),0)</f>
        <v>0</v>
      </c>
      <c r="AC78" s="14"/>
      <c r="AD78" s="14"/>
      <c r="AE78" s="263"/>
      <c r="AF78" s="252">
        <f t="shared" si="54"/>
        <v>0</v>
      </c>
      <c r="AG78" s="252">
        <f t="shared" si="55"/>
        <v>0</v>
      </c>
      <c r="AH78" s="252">
        <f t="shared" si="56"/>
        <v>0</v>
      </c>
      <c r="AI78" s="252">
        <f t="shared" si="57"/>
        <v>0</v>
      </c>
      <c r="AJ78" s="252">
        <f t="shared" si="58"/>
        <v>0</v>
      </c>
      <c r="AK78" s="252">
        <f t="shared" si="59"/>
        <v>0</v>
      </c>
      <c r="AL78" s="252">
        <f t="shared" si="60"/>
        <v>0</v>
      </c>
      <c r="AM78" s="252">
        <f t="shared" si="61"/>
        <v>0</v>
      </c>
      <c r="AN78" s="252">
        <f t="shared" si="62"/>
        <v>0</v>
      </c>
      <c r="AO78" s="252">
        <f t="shared" si="63"/>
        <v>0</v>
      </c>
      <c r="AP78" s="252">
        <f t="shared" si="64"/>
        <v>0</v>
      </c>
      <c r="AQ78" s="252">
        <f t="shared" si="64"/>
        <v>0</v>
      </c>
      <c r="AR78" s="252">
        <f t="shared" si="45"/>
        <v>0</v>
      </c>
      <c r="AS78" s="252">
        <f t="shared" si="46"/>
        <v>0</v>
      </c>
      <c r="AT78" s="252">
        <f t="shared" si="47"/>
        <v>0</v>
      </c>
      <c r="AU78" s="252">
        <f t="shared" si="48"/>
        <v>0</v>
      </c>
      <c r="AV78" s="252">
        <f t="shared" si="49"/>
        <v>0</v>
      </c>
      <c r="AW78" s="252">
        <f t="shared" si="50"/>
        <v>0</v>
      </c>
      <c r="AX78" s="252"/>
      <c r="AY78" s="252">
        <f t="shared" si="65"/>
        <v>0</v>
      </c>
      <c r="AZ78" s="252">
        <f t="shared" si="66"/>
        <v>0</v>
      </c>
      <c r="BA78" s="252"/>
      <c r="BB78" s="252">
        <f t="shared" si="67"/>
        <v>0</v>
      </c>
      <c r="BC78" s="252"/>
      <c r="BD78" s="252">
        <f t="shared" si="68"/>
        <v>0</v>
      </c>
      <c r="BE78" s="252"/>
      <c r="BF78" s="252"/>
      <c r="BG78" s="252">
        <f t="shared" si="69"/>
        <v>0</v>
      </c>
      <c r="BH78" s="252"/>
      <c r="BI78" s="252">
        <f t="shared" si="70"/>
        <v>0</v>
      </c>
      <c r="BJ78" s="252">
        <f t="shared" si="71"/>
        <v>0</v>
      </c>
      <c r="BK78" s="252">
        <f t="shared" si="51"/>
        <v>0</v>
      </c>
      <c r="BM78" s="252">
        <f t="shared" si="52"/>
        <v>0</v>
      </c>
      <c r="BO78" s="252">
        <f t="shared" si="53"/>
        <v>0</v>
      </c>
    </row>
    <row r="79" spans="2:67" ht="20.100000000000001" customHeight="1">
      <c r="B79" s="11">
        <v>71</v>
      </c>
      <c r="C79" s="52" t="str">
        <f>CONCATENATE('2'!C74,'2'!Q74,'2'!D74,'2'!Q74,'2'!E74)</f>
        <v xml:space="preserve">  </v>
      </c>
      <c r="D79" s="51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12">
        <f t="shared" si="42"/>
        <v>0</v>
      </c>
      <c r="Z79" s="12">
        <f t="shared" si="43"/>
        <v>0</v>
      </c>
      <c r="AA79" s="12">
        <f t="shared" si="44"/>
        <v>0</v>
      </c>
      <c r="AB79" s="13">
        <f>ROUNDUP(((40/AA5)*Y79),0)</f>
        <v>0</v>
      </c>
      <c r="AC79" s="14"/>
      <c r="AD79" s="14"/>
      <c r="AE79" s="263"/>
      <c r="AF79" s="252">
        <f t="shared" si="54"/>
        <v>0</v>
      </c>
      <c r="AG79" s="252">
        <f t="shared" si="55"/>
        <v>0</v>
      </c>
      <c r="AH79" s="252">
        <f t="shared" si="56"/>
        <v>0</v>
      </c>
      <c r="AI79" s="252">
        <f t="shared" si="57"/>
        <v>0</v>
      </c>
      <c r="AJ79" s="252">
        <f t="shared" si="58"/>
        <v>0</v>
      </c>
      <c r="AK79" s="252">
        <f t="shared" si="59"/>
        <v>0</v>
      </c>
      <c r="AL79" s="252">
        <f t="shared" si="60"/>
        <v>0</v>
      </c>
      <c r="AM79" s="252">
        <f t="shared" si="61"/>
        <v>0</v>
      </c>
      <c r="AN79" s="252">
        <f t="shared" si="62"/>
        <v>0</v>
      </c>
      <c r="AO79" s="252">
        <f t="shared" si="63"/>
        <v>0</v>
      </c>
      <c r="AP79" s="252">
        <f t="shared" si="64"/>
        <v>0</v>
      </c>
      <c r="AQ79" s="252">
        <f t="shared" si="64"/>
        <v>0</v>
      </c>
      <c r="AR79" s="252">
        <f t="shared" si="45"/>
        <v>0</v>
      </c>
      <c r="AS79" s="252">
        <f t="shared" si="46"/>
        <v>0</v>
      </c>
      <c r="AT79" s="252">
        <f t="shared" si="47"/>
        <v>0</v>
      </c>
      <c r="AU79" s="252">
        <f t="shared" si="48"/>
        <v>0</v>
      </c>
      <c r="AV79" s="252">
        <f t="shared" si="49"/>
        <v>0</v>
      </c>
      <c r="AW79" s="252">
        <f t="shared" si="50"/>
        <v>0</v>
      </c>
      <c r="AX79" s="252"/>
      <c r="AY79" s="252">
        <f t="shared" si="65"/>
        <v>0</v>
      </c>
      <c r="AZ79" s="252">
        <f t="shared" si="66"/>
        <v>0</v>
      </c>
      <c r="BA79" s="252"/>
      <c r="BB79" s="252">
        <f t="shared" si="67"/>
        <v>0</v>
      </c>
      <c r="BC79" s="252"/>
      <c r="BD79" s="252">
        <f t="shared" si="68"/>
        <v>0</v>
      </c>
      <c r="BE79" s="252"/>
      <c r="BF79" s="252"/>
      <c r="BG79" s="252">
        <f t="shared" si="69"/>
        <v>0</v>
      </c>
      <c r="BH79" s="252"/>
      <c r="BI79" s="252">
        <f t="shared" si="70"/>
        <v>0</v>
      </c>
      <c r="BJ79" s="252">
        <f t="shared" si="71"/>
        <v>0</v>
      </c>
      <c r="BK79" s="252">
        <f t="shared" si="51"/>
        <v>0</v>
      </c>
      <c r="BM79" s="252">
        <f t="shared" si="52"/>
        <v>0</v>
      </c>
      <c r="BO79" s="252">
        <f t="shared" si="53"/>
        <v>0</v>
      </c>
    </row>
    <row r="80" spans="2:67" ht="20.100000000000001" customHeight="1">
      <c r="B80" s="11">
        <v>72</v>
      </c>
      <c r="C80" s="52" t="str">
        <f>CONCATENATE('2'!C75,'2'!Q75,'2'!D75,'2'!Q75,'2'!E75)</f>
        <v xml:space="preserve">  </v>
      </c>
      <c r="D80" s="51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12">
        <f t="shared" si="42"/>
        <v>0</v>
      </c>
      <c r="Z80" s="12">
        <f t="shared" si="43"/>
        <v>0</v>
      </c>
      <c r="AA80" s="12">
        <f t="shared" si="44"/>
        <v>0</v>
      </c>
      <c r="AB80" s="13">
        <f>ROUNDUP(((40/AA5)*Y80),0)</f>
        <v>0</v>
      </c>
      <c r="AC80" s="14"/>
      <c r="AD80" s="14"/>
      <c r="AE80" s="263"/>
      <c r="AF80" s="252">
        <f t="shared" si="54"/>
        <v>0</v>
      </c>
      <c r="AG80" s="252">
        <f t="shared" si="55"/>
        <v>0</v>
      </c>
      <c r="AH80" s="252">
        <f t="shared" si="56"/>
        <v>0</v>
      </c>
      <c r="AI80" s="252">
        <f t="shared" si="57"/>
        <v>0</v>
      </c>
      <c r="AJ80" s="252">
        <f t="shared" si="58"/>
        <v>0</v>
      </c>
      <c r="AK80" s="252">
        <f t="shared" si="59"/>
        <v>0</v>
      </c>
      <c r="AL80" s="252">
        <f t="shared" si="60"/>
        <v>0</v>
      </c>
      <c r="AM80" s="252">
        <f t="shared" si="61"/>
        <v>0</v>
      </c>
      <c r="AN80" s="252">
        <f t="shared" si="62"/>
        <v>0</v>
      </c>
      <c r="AO80" s="252">
        <f t="shared" si="63"/>
        <v>0</v>
      </c>
      <c r="AP80" s="252">
        <f t="shared" si="64"/>
        <v>0</v>
      </c>
      <c r="AQ80" s="252">
        <f t="shared" si="64"/>
        <v>0</v>
      </c>
      <c r="AR80" s="252">
        <f t="shared" si="45"/>
        <v>0</v>
      </c>
      <c r="AS80" s="252">
        <f t="shared" si="46"/>
        <v>0</v>
      </c>
      <c r="AT80" s="252">
        <f t="shared" si="47"/>
        <v>0</v>
      </c>
      <c r="AU80" s="252">
        <f t="shared" si="48"/>
        <v>0</v>
      </c>
      <c r="AV80" s="252">
        <f t="shared" si="49"/>
        <v>0</v>
      </c>
      <c r="AW80" s="252">
        <f t="shared" si="50"/>
        <v>0</v>
      </c>
      <c r="AX80" s="252"/>
      <c r="AY80" s="252">
        <f t="shared" si="65"/>
        <v>0</v>
      </c>
      <c r="AZ80" s="252">
        <f t="shared" si="66"/>
        <v>0</v>
      </c>
      <c r="BA80" s="252"/>
      <c r="BB80" s="252">
        <f t="shared" si="67"/>
        <v>0</v>
      </c>
      <c r="BC80" s="252"/>
      <c r="BD80" s="252">
        <f t="shared" si="68"/>
        <v>0</v>
      </c>
      <c r="BE80" s="252"/>
      <c r="BF80" s="252"/>
      <c r="BG80" s="252">
        <f t="shared" si="69"/>
        <v>0</v>
      </c>
      <c r="BH80" s="252"/>
      <c r="BI80" s="252">
        <f t="shared" si="70"/>
        <v>0</v>
      </c>
      <c r="BJ80" s="252">
        <f t="shared" si="71"/>
        <v>0</v>
      </c>
      <c r="BK80" s="252">
        <f t="shared" si="51"/>
        <v>0</v>
      </c>
      <c r="BM80" s="252">
        <f t="shared" si="52"/>
        <v>0</v>
      </c>
      <c r="BO80" s="252">
        <f t="shared" si="53"/>
        <v>0</v>
      </c>
    </row>
    <row r="81" spans="2:67" ht="20.100000000000001" customHeight="1">
      <c r="B81" s="11">
        <v>73</v>
      </c>
      <c r="C81" s="52" t="str">
        <f>CONCATENATE('2'!C76,'2'!Q76,'2'!D76,'2'!Q76,'2'!E76)</f>
        <v xml:space="preserve">  </v>
      </c>
      <c r="D81" s="51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12">
        <f t="shared" si="42"/>
        <v>0</v>
      </c>
      <c r="Z81" s="12">
        <f t="shared" si="43"/>
        <v>0</v>
      </c>
      <c r="AA81" s="12">
        <f t="shared" si="44"/>
        <v>0</v>
      </c>
      <c r="AB81" s="13">
        <f>ROUNDUP(((40/AA5)*Y81),0)</f>
        <v>0</v>
      </c>
      <c r="AC81" s="14"/>
      <c r="AD81" s="14"/>
      <c r="AE81" s="263"/>
      <c r="AF81" s="252">
        <f t="shared" si="54"/>
        <v>0</v>
      </c>
      <c r="AG81" s="252">
        <f t="shared" si="55"/>
        <v>0</v>
      </c>
      <c r="AH81" s="252">
        <f t="shared" si="56"/>
        <v>0</v>
      </c>
      <c r="AI81" s="252">
        <f t="shared" si="57"/>
        <v>0</v>
      </c>
      <c r="AJ81" s="252">
        <f t="shared" si="58"/>
        <v>0</v>
      </c>
      <c r="AK81" s="252">
        <f t="shared" si="59"/>
        <v>0</v>
      </c>
      <c r="AL81" s="252">
        <f t="shared" si="60"/>
        <v>0</v>
      </c>
      <c r="AM81" s="252">
        <f t="shared" si="61"/>
        <v>0</v>
      </c>
      <c r="AN81" s="252">
        <f t="shared" si="62"/>
        <v>0</v>
      </c>
      <c r="AO81" s="252">
        <f t="shared" si="63"/>
        <v>0</v>
      </c>
      <c r="AP81" s="252">
        <f t="shared" si="64"/>
        <v>0</v>
      </c>
      <c r="AQ81" s="252">
        <f t="shared" si="64"/>
        <v>0</v>
      </c>
      <c r="AR81" s="252">
        <f t="shared" si="45"/>
        <v>0</v>
      </c>
      <c r="AS81" s="252">
        <f t="shared" si="46"/>
        <v>0</v>
      </c>
      <c r="AT81" s="252">
        <f t="shared" si="47"/>
        <v>0</v>
      </c>
      <c r="AU81" s="252">
        <f t="shared" si="48"/>
        <v>0</v>
      </c>
      <c r="AV81" s="252">
        <f t="shared" si="49"/>
        <v>0</v>
      </c>
      <c r="AW81" s="252">
        <f t="shared" si="50"/>
        <v>0</v>
      </c>
      <c r="AX81" s="252"/>
      <c r="AY81" s="252">
        <f t="shared" si="65"/>
        <v>0</v>
      </c>
      <c r="AZ81" s="252">
        <f t="shared" si="66"/>
        <v>0</v>
      </c>
      <c r="BA81" s="252"/>
      <c r="BB81" s="252">
        <f t="shared" si="67"/>
        <v>0</v>
      </c>
      <c r="BC81" s="252"/>
      <c r="BD81" s="252">
        <f t="shared" si="68"/>
        <v>0</v>
      </c>
      <c r="BE81" s="252"/>
      <c r="BF81" s="252"/>
      <c r="BG81" s="252">
        <f t="shared" si="69"/>
        <v>0</v>
      </c>
      <c r="BH81" s="252"/>
      <c r="BI81" s="252">
        <f t="shared" si="70"/>
        <v>0</v>
      </c>
      <c r="BJ81" s="252">
        <f t="shared" si="71"/>
        <v>0</v>
      </c>
      <c r="BK81" s="252">
        <f t="shared" si="51"/>
        <v>0</v>
      </c>
      <c r="BM81" s="252">
        <f t="shared" si="52"/>
        <v>0</v>
      </c>
      <c r="BO81" s="252">
        <f t="shared" si="53"/>
        <v>0</v>
      </c>
    </row>
    <row r="82" spans="2:67" ht="20.100000000000001" customHeight="1">
      <c r="B82" s="11">
        <v>74</v>
      </c>
      <c r="C82" s="52" t="str">
        <f>CONCATENATE('2'!C77,'2'!Q77,'2'!D77,'2'!Q77,'2'!E77)</f>
        <v xml:space="preserve">  </v>
      </c>
      <c r="D82" s="51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12">
        <f t="shared" si="42"/>
        <v>0</v>
      </c>
      <c r="Z82" s="12">
        <f t="shared" si="43"/>
        <v>0</v>
      </c>
      <c r="AA82" s="12">
        <f t="shared" si="44"/>
        <v>0</v>
      </c>
      <c r="AB82" s="13">
        <f>ROUNDUP(((40/AA5)*Y82),0)</f>
        <v>0</v>
      </c>
      <c r="AC82" s="14"/>
      <c r="AD82" s="14"/>
      <c r="AE82" s="263"/>
      <c r="AF82" s="252">
        <f t="shared" si="54"/>
        <v>0</v>
      </c>
      <c r="AG82" s="252">
        <f t="shared" si="55"/>
        <v>0</v>
      </c>
      <c r="AH82" s="252">
        <f t="shared" si="56"/>
        <v>0</v>
      </c>
      <c r="AI82" s="252">
        <f t="shared" si="57"/>
        <v>0</v>
      </c>
      <c r="AJ82" s="252">
        <f t="shared" si="58"/>
        <v>0</v>
      </c>
      <c r="AK82" s="252">
        <f t="shared" si="59"/>
        <v>0</v>
      </c>
      <c r="AL82" s="252">
        <f t="shared" si="60"/>
        <v>0</v>
      </c>
      <c r="AM82" s="252">
        <f t="shared" si="61"/>
        <v>0</v>
      </c>
      <c r="AN82" s="252">
        <f t="shared" si="62"/>
        <v>0</v>
      </c>
      <c r="AO82" s="252">
        <f t="shared" si="63"/>
        <v>0</v>
      </c>
      <c r="AP82" s="252">
        <f t="shared" si="64"/>
        <v>0</v>
      </c>
      <c r="AQ82" s="252">
        <f t="shared" si="64"/>
        <v>0</v>
      </c>
      <c r="AR82" s="252">
        <f t="shared" si="45"/>
        <v>0</v>
      </c>
      <c r="AS82" s="252">
        <f t="shared" si="46"/>
        <v>0</v>
      </c>
      <c r="AT82" s="252">
        <f t="shared" si="47"/>
        <v>0</v>
      </c>
      <c r="AU82" s="252">
        <f t="shared" si="48"/>
        <v>0</v>
      </c>
      <c r="AV82" s="252">
        <f t="shared" si="49"/>
        <v>0</v>
      </c>
      <c r="AW82" s="252">
        <f t="shared" si="50"/>
        <v>0</v>
      </c>
      <c r="AX82" s="252"/>
      <c r="AY82" s="252">
        <f t="shared" si="65"/>
        <v>0</v>
      </c>
      <c r="AZ82" s="252">
        <f t="shared" si="66"/>
        <v>0</v>
      </c>
      <c r="BA82" s="252"/>
      <c r="BB82" s="252">
        <f t="shared" si="67"/>
        <v>0</v>
      </c>
      <c r="BC82" s="252"/>
      <c r="BD82" s="252">
        <f t="shared" si="68"/>
        <v>0</v>
      </c>
      <c r="BE82" s="252"/>
      <c r="BF82" s="252"/>
      <c r="BG82" s="252">
        <f t="shared" si="69"/>
        <v>0</v>
      </c>
      <c r="BH82" s="252"/>
      <c r="BI82" s="252">
        <f t="shared" si="70"/>
        <v>0</v>
      </c>
      <c r="BJ82" s="252">
        <f t="shared" si="71"/>
        <v>0</v>
      </c>
      <c r="BK82" s="252">
        <f t="shared" si="51"/>
        <v>0</v>
      </c>
      <c r="BM82" s="252">
        <f t="shared" si="52"/>
        <v>0</v>
      </c>
      <c r="BO82" s="252">
        <f t="shared" si="53"/>
        <v>0</v>
      </c>
    </row>
    <row r="83" spans="2:67" ht="20.100000000000001" customHeight="1">
      <c r="B83" s="11">
        <v>75</v>
      </c>
      <c r="C83" s="52" t="str">
        <f>CONCATENATE('2'!C78,'2'!Q78,'2'!D78,'2'!Q78,'2'!E78)</f>
        <v xml:space="preserve">  </v>
      </c>
      <c r="D83" s="51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12">
        <f t="shared" si="42"/>
        <v>0</v>
      </c>
      <c r="Z83" s="12">
        <f t="shared" si="43"/>
        <v>0</v>
      </c>
      <c r="AA83" s="12">
        <f t="shared" si="44"/>
        <v>0</v>
      </c>
      <c r="AB83" s="13">
        <f>ROUNDUP(((40/AA5)*Y83),0)</f>
        <v>0</v>
      </c>
      <c r="AC83" s="14"/>
      <c r="AD83" s="14"/>
      <c r="AE83" s="263"/>
      <c r="AF83" s="252">
        <f t="shared" si="54"/>
        <v>0</v>
      </c>
      <c r="AG83" s="252">
        <f t="shared" si="55"/>
        <v>0</v>
      </c>
      <c r="AH83" s="252">
        <f t="shared" si="56"/>
        <v>0</v>
      </c>
      <c r="AI83" s="252">
        <f t="shared" si="57"/>
        <v>0</v>
      </c>
      <c r="AJ83" s="252">
        <f t="shared" si="58"/>
        <v>0</v>
      </c>
      <c r="AK83" s="252">
        <f t="shared" si="59"/>
        <v>0</v>
      </c>
      <c r="AL83" s="252">
        <f t="shared" si="60"/>
        <v>0</v>
      </c>
      <c r="AM83" s="252">
        <f t="shared" si="61"/>
        <v>0</v>
      </c>
      <c r="AN83" s="252">
        <f t="shared" si="62"/>
        <v>0</v>
      </c>
      <c r="AO83" s="252">
        <f t="shared" si="63"/>
        <v>0</v>
      </c>
      <c r="AP83" s="252">
        <f t="shared" si="64"/>
        <v>0</v>
      </c>
      <c r="AQ83" s="252">
        <f t="shared" si="64"/>
        <v>0</v>
      </c>
      <c r="AR83" s="252">
        <f t="shared" si="45"/>
        <v>0</v>
      </c>
      <c r="AS83" s="252">
        <f t="shared" si="46"/>
        <v>0</v>
      </c>
      <c r="AT83" s="252">
        <f t="shared" si="47"/>
        <v>0</v>
      </c>
      <c r="AU83" s="252">
        <f t="shared" si="48"/>
        <v>0</v>
      </c>
      <c r="AV83" s="252">
        <f t="shared" si="49"/>
        <v>0</v>
      </c>
      <c r="AW83" s="252">
        <f t="shared" si="50"/>
        <v>0</v>
      </c>
      <c r="AX83" s="252"/>
      <c r="AY83" s="252">
        <f t="shared" si="65"/>
        <v>0</v>
      </c>
      <c r="AZ83" s="252">
        <f t="shared" si="66"/>
        <v>0</v>
      </c>
      <c r="BA83" s="252"/>
      <c r="BB83" s="252">
        <f t="shared" si="67"/>
        <v>0</v>
      </c>
      <c r="BC83" s="252"/>
      <c r="BD83" s="252">
        <f t="shared" si="68"/>
        <v>0</v>
      </c>
      <c r="BE83" s="252"/>
      <c r="BF83" s="252"/>
      <c r="BG83" s="252">
        <f t="shared" si="69"/>
        <v>0</v>
      </c>
      <c r="BH83" s="252"/>
      <c r="BI83" s="252">
        <f t="shared" si="70"/>
        <v>0</v>
      </c>
      <c r="BJ83" s="252">
        <f t="shared" si="71"/>
        <v>0</v>
      </c>
      <c r="BK83" s="252">
        <f t="shared" si="51"/>
        <v>0</v>
      </c>
      <c r="BM83" s="252">
        <f t="shared" si="52"/>
        <v>0</v>
      </c>
      <c r="BO83" s="252">
        <f t="shared" si="53"/>
        <v>0</v>
      </c>
    </row>
    <row r="84" spans="2:67" ht="20.100000000000001" customHeight="1">
      <c r="B84" s="11">
        <v>76</v>
      </c>
      <c r="C84" s="52" t="str">
        <f>CONCATENATE('2'!C79,'2'!Q79,'2'!D79,'2'!Q79,'2'!E79)</f>
        <v xml:space="preserve">  </v>
      </c>
      <c r="D84" s="51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12">
        <f t="shared" si="42"/>
        <v>0</v>
      </c>
      <c r="Z84" s="12">
        <f t="shared" si="43"/>
        <v>0</v>
      </c>
      <c r="AA84" s="12">
        <f t="shared" si="44"/>
        <v>0</v>
      </c>
      <c r="AB84" s="13">
        <f>ROUNDUP(((40/AA5)*Y84),0)</f>
        <v>0</v>
      </c>
      <c r="AC84" s="14"/>
      <c r="AD84" s="14"/>
      <c r="AE84" s="263"/>
      <c r="AF84" s="252">
        <f t="shared" si="54"/>
        <v>0</v>
      </c>
      <c r="AG84" s="252">
        <f t="shared" si="55"/>
        <v>0</v>
      </c>
      <c r="AH84" s="252">
        <f t="shared" si="56"/>
        <v>0</v>
      </c>
      <c r="AI84" s="252">
        <f t="shared" si="57"/>
        <v>0</v>
      </c>
      <c r="AJ84" s="252">
        <f t="shared" si="58"/>
        <v>0</v>
      </c>
      <c r="AK84" s="252">
        <f t="shared" si="59"/>
        <v>0</v>
      </c>
      <c r="AL84" s="252">
        <f t="shared" si="60"/>
        <v>0</v>
      </c>
      <c r="AM84" s="252">
        <f t="shared" si="61"/>
        <v>0</v>
      </c>
      <c r="AN84" s="252">
        <f t="shared" si="62"/>
        <v>0</v>
      </c>
      <c r="AO84" s="252">
        <f t="shared" si="63"/>
        <v>0</v>
      </c>
      <c r="AP84" s="252">
        <f t="shared" si="64"/>
        <v>0</v>
      </c>
      <c r="AQ84" s="252">
        <f t="shared" si="64"/>
        <v>0</v>
      </c>
      <c r="AR84" s="252">
        <f t="shared" si="45"/>
        <v>0</v>
      </c>
      <c r="AS84" s="252">
        <f t="shared" si="46"/>
        <v>0</v>
      </c>
      <c r="AT84" s="252">
        <f t="shared" si="47"/>
        <v>0</v>
      </c>
      <c r="AU84" s="252">
        <f t="shared" si="48"/>
        <v>0</v>
      </c>
      <c r="AV84" s="252">
        <f t="shared" si="49"/>
        <v>0</v>
      </c>
      <c r="AW84" s="252">
        <f t="shared" si="50"/>
        <v>0</v>
      </c>
      <c r="AX84" s="252"/>
      <c r="AY84" s="252">
        <f t="shared" si="65"/>
        <v>0</v>
      </c>
      <c r="AZ84" s="252">
        <f t="shared" si="66"/>
        <v>0</v>
      </c>
      <c r="BA84" s="252"/>
      <c r="BB84" s="252">
        <f t="shared" si="67"/>
        <v>0</v>
      </c>
      <c r="BC84" s="252"/>
      <c r="BD84" s="252">
        <f t="shared" si="68"/>
        <v>0</v>
      </c>
      <c r="BE84" s="252"/>
      <c r="BF84" s="252"/>
      <c r="BG84" s="252">
        <f t="shared" si="69"/>
        <v>0</v>
      </c>
      <c r="BH84" s="252"/>
      <c r="BI84" s="252">
        <f t="shared" si="70"/>
        <v>0</v>
      </c>
      <c r="BJ84" s="252">
        <f t="shared" si="71"/>
        <v>0</v>
      </c>
      <c r="BK84" s="252">
        <f t="shared" si="51"/>
        <v>0</v>
      </c>
      <c r="BM84" s="252">
        <f t="shared" si="52"/>
        <v>0</v>
      </c>
      <c r="BO84" s="252">
        <f t="shared" si="53"/>
        <v>0</v>
      </c>
    </row>
    <row r="85" spans="2:67" ht="20.100000000000001" customHeight="1">
      <c r="B85" s="11">
        <v>77</v>
      </c>
      <c r="C85" s="52" t="str">
        <f>CONCATENATE('2'!C80,'2'!Q80,'2'!D80,'2'!Q80,'2'!E80)</f>
        <v xml:space="preserve">  </v>
      </c>
      <c r="D85" s="51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12">
        <f t="shared" si="42"/>
        <v>0</v>
      </c>
      <c r="Z85" s="12">
        <f t="shared" si="43"/>
        <v>0</v>
      </c>
      <c r="AA85" s="12">
        <f t="shared" si="44"/>
        <v>0</v>
      </c>
      <c r="AB85" s="13">
        <f>ROUNDUP(((40/AA5)*Y85),0)</f>
        <v>0</v>
      </c>
      <c r="AC85" s="14"/>
      <c r="AD85" s="14"/>
      <c r="AE85" s="263"/>
      <c r="AF85" s="252">
        <f t="shared" si="54"/>
        <v>0</v>
      </c>
      <c r="AG85" s="252">
        <f t="shared" si="55"/>
        <v>0</v>
      </c>
      <c r="AH85" s="252">
        <f t="shared" si="56"/>
        <v>0</v>
      </c>
      <c r="AI85" s="252">
        <f t="shared" si="57"/>
        <v>0</v>
      </c>
      <c r="AJ85" s="252">
        <f t="shared" si="58"/>
        <v>0</v>
      </c>
      <c r="AK85" s="252">
        <f t="shared" si="59"/>
        <v>0</v>
      </c>
      <c r="AL85" s="252">
        <f t="shared" si="60"/>
        <v>0</v>
      </c>
      <c r="AM85" s="252">
        <f t="shared" si="61"/>
        <v>0</v>
      </c>
      <c r="AN85" s="252">
        <f t="shared" si="62"/>
        <v>0</v>
      </c>
      <c r="AO85" s="252">
        <f t="shared" si="63"/>
        <v>0</v>
      </c>
      <c r="AP85" s="252">
        <f t="shared" si="64"/>
        <v>0</v>
      </c>
      <c r="AQ85" s="252">
        <f t="shared" si="64"/>
        <v>0</v>
      </c>
      <c r="AR85" s="252">
        <f t="shared" si="45"/>
        <v>0</v>
      </c>
      <c r="AS85" s="252">
        <f t="shared" si="46"/>
        <v>0</v>
      </c>
      <c r="AT85" s="252">
        <f t="shared" si="47"/>
        <v>0</v>
      </c>
      <c r="AU85" s="252">
        <f t="shared" si="48"/>
        <v>0</v>
      </c>
      <c r="AV85" s="252">
        <f t="shared" si="49"/>
        <v>0</v>
      </c>
      <c r="AW85" s="252">
        <f t="shared" si="50"/>
        <v>0</v>
      </c>
      <c r="AX85" s="252"/>
      <c r="AY85" s="252">
        <f t="shared" si="65"/>
        <v>0</v>
      </c>
      <c r="AZ85" s="252">
        <f t="shared" si="66"/>
        <v>0</v>
      </c>
      <c r="BA85" s="252"/>
      <c r="BB85" s="252">
        <f t="shared" si="67"/>
        <v>0</v>
      </c>
      <c r="BC85" s="252"/>
      <c r="BD85" s="252">
        <f t="shared" si="68"/>
        <v>0</v>
      </c>
      <c r="BE85" s="252"/>
      <c r="BF85" s="252"/>
      <c r="BG85" s="252">
        <f t="shared" si="69"/>
        <v>0</v>
      </c>
      <c r="BH85" s="252"/>
      <c r="BI85" s="252">
        <f t="shared" si="70"/>
        <v>0</v>
      </c>
      <c r="BJ85" s="252">
        <f t="shared" si="71"/>
        <v>0</v>
      </c>
      <c r="BK85" s="252">
        <f t="shared" si="51"/>
        <v>0</v>
      </c>
      <c r="BM85" s="252">
        <f t="shared" si="52"/>
        <v>0</v>
      </c>
      <c r="BO85" s="252">
        <f t="shared" si="53"/>
        <v>0</v>
      </c>
    </row>
    <row r="86" spans="2:67" ht="20.100000000000001" customHeight="1">
      <c r="B86" s="11">
        <v>78</v>
      </c>
      <c r="C86" s="52" t="str">
        <f>CONCATENATE('2'!C81,'2'!Q81,'2'!D81,'2'!Q81,'2'!E81)</f>
        <v xml:space="preserve">  </v>
      </c>
      <c r="D86" s="51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12">
        <f t="shared" si="42"/>
        <v>0</v>
      </c>
      <c r="Z86" s="12">
        <f t="shared" si="43"/>
        <v>0</v>
      </c>
      <c r="AA86" s="12">
        <f t="shared" si="44"/>
        <v>0</v>
      </c>
      <c r="AB86" s="13">
        <f>ROUNDUP(((40/AA5)*Y86),0)</f>
        <v>0</v>
      </c>
      <c r="AC86" s="14"/>
      <c r="AD86" s="14"/>
      <c r="AE86" s="263"/>
      <c r="AF86" s="252">
        <f t="shared" si="54"/>
        <v>0</v>
      </c>
      <c r="AG86" s="252">
        <f t="shared" si="55"/>
        <v>0</v>
      </c>
      <c r="AH86" s="252">
        <f t="shared" si="56"/>
        <v>0</v>
      </c>
      <c r="AI86" s="252">
        <f t="shared" si="57"/>
        <v>0</v>
      </c>
      <c r="AJ86" s="252">
        <f t="shared" si="58"/>
        <v>0</v>
      </c>
      <c r="AK86" s="252">
        <f t="shared" si="59"/>
        <v>0</v>
      </c>
      <c r="AL86" s="252">
        <f t="shared" si="60"/>
        <v>0</v>
      </c>
      <c r="AM86" s="252">
        <f t="shared" si="61"/>
        <v>0</v>
      </c>
      <c r="AN86" s="252">
        <f t="shared" si="62"/>
        <v>0</v>
      </c>
      <c r="AO86" s="252">
        <f t="shared" si="63"/>
        <v>0</v>
      </c>
      <c r="AP86" s="252">
        <f t="shared" si="64"/>
        <v>0</v>
      </c>
      <c r="AQ86" s="252">
        <f t="shared" si="64"/>
        <v>0</v>
      </c>
      <c r="AR86" s="252">
        <f t="shared" si="45"/>
        <v>0</v>
      </c>
      <c r="AS86" s="252">
        <f t="shared" si="46"/>
        <v>0</v>
      </c>
      <c r="AT86" s="252">
        <f t="shared" si="47"/>
        <v>0</v>
      </c>
      <c r="AU86" s="252">
        <f t="shared" si="48"/>
        <v>0</v>
      </c>
      <c r="AV86" s="252">
        <f t="shared" si="49"/>
        <v>0</v>
      </c>
      <c r="AW86" s="252">
        <f t="shared" si="50"/>
        <v>0</v>
      </c>
      <c r="AX86" s="252"/>
      <c r="AY86" s="252">
        <f t="shared" si="65"/>
        <v>0</v>
      </c>
      <c r="AZ86" s="252">
        <f t="shared" si="66"/>
        <v>0</v>
      </c>
      <c r="BA86" s="252"/>
      <c r="BB86" s="252">
        <f t="shared" si="67"/>
        <v>0</v>
      </c>
      <c r="BC86" s="252"/>
      <c r="BD86" s="252">
        <f t="shared" si="68"/>
        <v>0</v>
      </c>
      <c r="BE86" s="252"/>
      <c r="BF86" s="252"/>
      <c r="BG86" s="252">
        <f t="shared" si="69"/>
        <v>0</v>
      </c>
      <c r="BH86" s="252"/>
      <c r="BI86" s="252">
        <f t="shared" si="70"/>
        <v>0</v>
      </c>
      <c r="BJ86" s="252">
        <f t="shared" si="71"/>
        <v>0</v>
      </c>
      <c r="BK86" s="252">
        <f t="shared" si="51"/>
        <v>0</v>
      </c>
      <c r="BM86" s="252">
        <f t="shared" si="52"/>
        <v>0</v>
      </c>
      <c r="BO86" s="252">
        <f t="shared" si="53"/>
        <v>0</v>
      </c>
    </row>
    <row r="87" spans="2:67" ht="20.100000000000001" customHeight="1">
      <c r="B87" s="11">
        <v>79</v>
      </c>
      <c r="C87" s="52" t="str">
        <f>CONCATENATE('2'!C82,'2'!Q82,'2'!D82,'2'!Q82,'2'!E82)</f>
        <v xml:space="preserve">  </v>
      </c>
      <c r="D87" s="51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12">
        <f t="shared" si="42"/>
        <v>0</v>
      </c>
      <c r="Z87" s="12">
        <f t="shared" si="43"/>
        <v>0</v>
      </c>
      <c r="AA87" s="12">
        <f t="shared" si="44"/>
        <v>0</v>
      </c>
      <c r="AB87" s="13">
        <f>ROUNDUP(((40/AA5)*Y87),0)</f>
        <v>0</v>
      </c>
      <c r="AC87" s="14"/>
      <c r="AD87" s="14"/>
      <c r="AE87" s="263"/>
      <c r="AF87" s="252">
        <f t="shared" si="54"/>
        <v>0</v>
      </c>
      <c r="AG87" s="252">
        <f t="shared" si="55"/>
        <v>0</v>
      </c>
      <c r="AH87" s="252">
        <f t="shared" si="56"/>
        <v>0</v>
      </c>
      <c r="AI87" s="252">
        <f t="shared" si="57"/>
        <v>0</v>
      </c>
      <c r="AJ87" s="252">
        <f t="shared" si="58"/>
        <v>0</v>
      </c>
      <c r="AK87" s="252">
        <f t="shared" si="59"/>
        <v>0</v>
      </c>
      <c r="AL87" s="252">
        <f t="shared" si="60"/>
        <v>0</v>
      </c>
      <c r="AM87" s="252">
        <f t="shared" si="61"/>
        <v>0</v>
      </c>
      <c r="AN87" s="252">
        <f t="shared" si="62"/>
        <v>0</v>
      </c>
      <c r="AO87" s="252">
        <f t="shared" si="63"/>
        <v>0</v>
      </c>
      <c r="AP87" s="252">
        <f t="shared" si="64"/>
        <v>0</v>
      </c>
      <c r="AQ87" s="252">
        <f t="shared" si="64"/>
        <v>0</v>
      </c>
      <c r="AR87" s="252">
        <f t="shared" si="45"/>
        <v>0</v>
      </c>
      <c r="AS87" s="252">
        <f t="shared" si="46"/>
        <v>0</v>
      </c>
      <c r="AT87" s="252">
        <f t="shared" si="47"/>
        <v>0</v>
      </c>
      <c r="AU87" s="252">
        <f t="shared" si="48"/>
        <v>0</v>
      </c>
      <c r="AV87" s="252">
        <f t="shared" si="49"/>
        <v>0</v>
      </c>
      <c r="AW87" s="252">
        <f t="shared" si="50"/>
        <v>0</v>
      </c>
      <c r="AX87" s="252"/>
      <c r="AY87" s="252">
        <f t="shared" si="65"/>
        <v>0</v>
      </c>
      <c r="AZ87" s="252">
        <f t="shared" si="66"/>
        <v>0</v>
      </c>
      <c r="BA87" s="252"/>
      <c r="BB87" s="252">
        <f t="shared" si="67"/>
        <v>0</v>
      </c>
      <c r="BC87" s="252"/>
      <c r="BD87" s="252">
        <f t="shared" si="68"/>
        <v>0</v>
      </c>
      <c r="BE87" s="252"/>
      <c r="BF87" s="252"/>
      <c r="BG87" s="252">
        <f t="shared" si="69"/>
        <v>0</v>
      </c>
      <c r="BH87" s="252"/>
      <c r="BI87" s="252">
        <f t="shared" si="70"/>
        <v>0</v>
      </c>
      <c r="BJ87" s="252">
        <f t="shared" si="71"/>
        <v>0</v>
      </c>
      <c r="BK87" s="252">
        <f t="shared" si="51"/>
        <v>0</v>
      </c>
      <c r="BM87" s="252">
        <f t="shared" si="52"/>
        <v>0</v>
      </c>
      <c r="BO87" s="252">
        <f t="shared" si="53"/>
        <v>0</v>
      </c>
    </row>
    <row r="88" spans="2:67" ht="20.100000000000001" customHeight="1">
      <c r="B88" s="11">
        <v>80</v>
      </c>
      <c r="C88" s="52" t="str">
        <f>CONCATENATE('2'!C83,'2'!Q83,'2'!D83,'2'!Q83,'2'!E83)</f>
        <v xml:space="preserve">  </v>
      </c>
      <c r="D88" s="51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12">
        <f t="shared" si="42"/>
        <v>0</v>
      </c>
      <c r="Z88" s="12">
        <f t="shared" si="43"/>
        <v>0</v>
      </c>
      <c r="AA88" s="12">
        <f t="shared" si="44"/>
        <v>0</v>
      </c>
      <c r="AB88" s="13">
        <f>ROUNDUP(((40/AA5)*Y88),0)</f>
        <v>0</v>
      </c>
      <c r="AC88" s="14"/>
      <c r="AD88" s="14"/>
      <c r="AE88" s="263"/>
      <c r="AF88" s="252">
        <f t="shared" si="54"/>
        <v>0</v>
      </c>
      <c r="AG88" s="252">
        <f t="shared" si="55"/>
        <v>0</v>
      </c>
      <c r="AH88" s="252">
        <f t="shared" si="56"/>
        <v>0</v>
      </c>
      <c r="AI88" s="252">
        <f t="shared" si="57"/>
        <v>0</v>
      </c>
      <c r="AJ88" s="252">
        <f t="shared" si="58"/>
        <v>0</v>
      </c>
      <c r="AK88" s="252">
        <f t="shared" si="59"/>
        <v>0</v>
      </c>
      <c r="AL88" s="252">
        <f t="shared" si="60"/>
        <v>0</v>
      </c>
      <c r="AM88" s="252">
        <f t="shared" si="61"/>
        <v>0</v>
      </c>
      <c r="AN88" s="252">
        <f t="shared" si="62"/>
        <v>0</v>
      </c>
      <c r="AO88" s="252">
        <f t="shared" si="63"/>
        <v>0</v>
      </c>
      <c r="AP88" s="252">
        <f t="shared" si="64"/>
        <v>0</v>
      </c>
      <c r="AQ88" s="252">
        <f t="shared" si="64"/>
        <v>0</v>
      </c>
      <c r="AR88" s="252">
        <f t="shared" si="45"/>
        <v>0</v>
      </c>
      <c r="AS88" s="252">
        <f t="shared" si="46"/>
        <v>0</v>
      </c>
      <c r="AT88" s="252">
        <f t="shared" si="47"/>
        <v>0</v>
      </c>
      <c r="AU88" s="252">
        <f t="shared" si="48"/>
        <v>0</v>
      </c>
      <c r="AV88" s="252">
        <f t="shared" si="49"/>
        <v>0</v>
      </c>
      <c r="AW88" s="252">
        <f t="shared" si="50"/>
        <v>0</v>
      </c>
      <c r="AX88" s="252"/>
      <c r="AY88" s="252">
        <f t="shared" si="65"/>
        <v>0</v>
      </c>
      <c r="AZ88" s="252">
        <f t="shared" si="66"/>
        <v>0</v>
      </c>
      <c r="BA88" s="252"/>
      <c r="BB88" s="252">
        <f t="shared" si="67"/>
        <v>0</v>
      </c>
      <c r="BC88" s="252"/>
      <c r="BD88" s="252">
        <f t="shared" si="68"/>
        <v>0</v>
      </c>
      <c r="BE88" s="252"/>
      <c r="BF88" s="252"/>
      <c r="BG88" s="252">
        <f t="shared" si="69"/>
        <v>0</v>
      </c>
      <c r="BH88" s="252"/>
      <c r="BI88" s="252">
        <f t="shared" si="70"/>
        <v>0</v>
      </c>
      <c r="BJ88" s="252">
        <f t="shared" si="71"/>
        <v>0</v>
      </c>
      <c r="BK88" s="252">
        <f t="shared" si="51"/>
        <v>0</v>
      </c>
      <c r="BM88" s="252">
        <f t="shared" si="52"/>
        <v>0</v>
      </c>
      <c r="BO88" s="252">
        <f t="shared" si="53"/>
        <v>0</v>
      </c>
    </row>
    <row r="89" spans="2:67" ht="20.100000000000001" customHeight="1">
      <c r="B89" s="11">
        <v>81</v>
      </c>
      <c r="C89" s="52" t="str">
        <f>CONCATENATE('2'!C84,'2'!Q84,'2'!D84,'2'!Q84,'2'!E84)</f>
        <v xml:space="preserve">  </v>
      </c>
      <c r="D89" s="51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12">
        <f t="shared" si="42"/>
        <v>0</v>
      </c>
      <c r="Z89" s="12">
        <f t="shared" si="43"/>
        <v>0</v>
      </c>
      <c r="AA89" s="12">
        <f t="shared" si="44"/>
        <v>0</v>
      </c>
      <c r="AB89" s="13">
        <f>ROUNDUP(((40/AA5)*Y89),0)</f>
        <v>0</v>
      </c>
      <c r="AC89" s="14"/>
      <c r="AD89" s="14"/>
      <c r="AE89" s="263"/>
      <c r="AF89" s="252">
        <f t="shared" si="54"/>
        <v>0</v>
      </c>
      <c r="AG89" s="252">
        <f t="shared" si="55"/>
        <v>0</v>
      </c>
      <c r="AH89" s="252">
        <f t="shared" si="56"/>
        <v>0</v>
      </c>
      <c r="AI89" s="252">
        <f t="shared" si="57"/>
        <v>0</v>
      </c>
      <c r="AJ89" s="252">
        <f t="shared" si="58"/>
        <v>0</v>
      </c>
      <c r="AK89" s="252">
        <f t="shared" si="59"/>
        <v>0</v>
      </c>
      <c r="AL89" s="252">
        <f t="shared" si="60"/>
        <v>0</v>
      </c>
      <c r="AM89" s="252">
        <f t="shared" si="61"/>
        <v>0</v>
      </c>
      <c r="AN89" s="252">
        <f t="shared" si="62"/>
        <v>0</v>
      </c>
      <c r="AO89" s="252">
        <f t="shared" si="63"/>
        <v>0</v>
      </c>
      <c r="AP89" s="252">
        <f t="shared" si="64"/>
        <v>0</v>
      </c>
      <c r="AQ89" s="252">
        <f t="shared" si="64"/>
        <v>0</v>
      </c>
      <c r="AR89" s="252">
        <f t="shared" si="45"/>
        <v>0</v>
      </c>
      <c r="AS89" s="252">
        <f t="shared" si="46"/>
        <v>0</v>
      </c>
      <c r="AT89" s="252">
        <f t="shared" si="47"/>
        <v>0</v>
      </c>
      <c r="AU89" s="252">
        <f t="shared" si="48"/>
        <v>0</v>
      </c>
      <c r="AV89" s="252">
        <f t="shared" si="49"/>
        <v>0</v>
      </c>
      <c r="AW89" s="252">
        <f t="shared" si="50"/>
        <v>0</v>
      </c>
      <c r="AX89" s="252"/>
      <c r="AY89" s="252">
        <f t="shared" si="65"/>
        <v>0</v>
      </c>
      <c r="AZ89" s="252">
        <f t="shared" si="66"/>
        <v>0</v>
      </c>
      <c r="BA89" s="252"/>
      <c r="BB89" s="252">
        <f t="shared" si="67"/>
        <v>0</v>
      </c>
      <c r="BC89" s="252"/>
      <c r="BD89" s="252">
        <f t="shared" si="68"/>
        <v>0</v>
      </c>
      <c r="BE89" s="252"/>
      <c r="BF89" s="252"/>
      <c r="BG89" s="252">
        <f t="shared" si="69"/>
        <v>0</v>
      </c>
      <c r="BH89" s="252"/>
      <c r="BI89" s="252">
        <f t="shared" si="70"/>
        <v>0</v>
      </c>
      <c r="BJ89" s="252">
        <f t="shared" si="71"/>
        <v>0</v>
      </c>
      <c r="BK89" s="252">
        <f t="shared" si="51"/>
        <v>0</v>
      </c>
      <c r="BM89" s="252">
        <f t="shared" si="52"/>
        <v>0</v>
      </c>
      <c r="BO89" s="252">
        <f t="shared" si="53"/>
        <v>0</v>
      </c>
    </row>
    <row r="90" spans="2:67" ht="20.100000000000001" customHeight="1">
      <c r="B90" s="11">
        <v>82</v>
      </c>
      <c r="C90" s="52" t="str">
        <f>CONCATENATE('2'!C85,'2'!Q85,'2'!D85,'2'!Q85,'2'!E85)</f>
        <v xml:space="preserve">  </v>
      </c>
      <c r="D90" s="51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12">
        <f t="shared" si="42"/>
        <v>0</v>
      </c>
      <c r="Z90" s="12">
        <f t="shared" si="43"/>
        <v>0</v>
      </c>
      <c r="AA90" s="12">
        <f t="shared" si="44"/>
        <v>0</v>
      </c>
      <c r="AB90" s="13">
        <f>ROUNDUP(((40/AA5)*Y90),0)</f>
        <v>0</v>
      </c>
      <c r="AC90" s="14"/>
      <c r="AD90" s="14"/>
      <c r="AE90" s="263"/>
      <c r="AF90" s="252">
        <f t="shared" si="54"/>
        <v>0</v>
      </c>
      <c r="AG90" s="252">
        <f t="shared" si="55"/>
        <v>0</v>
      </c>
      <c r="AH90" s="252">
        <f t="shared" si="56"/>
        <v>0</v>
      </c>
      <c r="AI90" s="252">
        <f t="shared" si="57"/>
        <v>0</v>
      </c>
      <c r="AJ90" s="252">
        <f t="shared" si="58"/>
        <v>0</v>
      </c>
      <c r="AK90" s="252">
        <f t="shared" si="59"/>
        <v>0</v>
      </c>
      <c r="AL90" s="252">
        <f t="shared" si="60"/>
        <v>0</v>
      </c>
      <c r="AM90" s="252">
        <f t="shared" si="61"/>
        <v>0</v>
      </c>
      <c r="AN90" s="252">
        <f t="shared" si="62"/>
        <v>0</v>
      </c>
      <c r="AO90" s="252">
        <f t="shared" si="63"/>
        <v>0</v>
      </c>
      <c r="AP90" s="252">
        <f t="shared" si="64"/>
        <v>0</v>
      </c>
      <c r="AQ90" s="252">
        <f t="shared" si="64"/>
        <v>0</v>
      </c>
      <c r="AR90" s="252">
        <f t="shared" si="45"/>
        <v>0</v>
      </c>
      <c r="AS90" s="252">
        <f t="shared" si="46"/>
        <v>0</v>
      </c>
      <c r="AT90" s="252">
        <f t="shared" si="47"/>
        <v>0</v>
      </c>
      <c r="AU90" s="252">
        <f t="shared" si="48"/>
        <v>0</v>
      </c>
      <c r="AV90" s="252">
        <f t="shared" si="49"/>
        <v>0</v>
      </c>
      <c r="AW90" s="252">
        <f t="shared" si="50"/>
        <v>0</v>
      </c>
      <c r="AX90" s="252"/>
      <c r="AY90" s="252">
        <f t="shared" si="65"/>
        <v>0</v>
      </c>
      <c r="AZ90" s="252">
        <f t="shared" si="66"/>
        <v>0</v>
      </c>
      <c r="BA90" s="252"/>
      <c r="BB90" s="252">
        <f t="shared" si="67"/>
        <v>0</v>
      </c>
      <c r="BC90" s="252"/>
      <c r="BD90" s="252">
        <f t="shared" si="68"/>
        <v>0</v>
      </c>
      <c r="BE90" s="252"/>
      <c r="BF90" s="252"/>
      <c r="BG90" s="252">
        <f t="shared" si="69"/>
        <v>0</v>
      </c>
      <c r="BH90" s="252"/>
      <c r="BI90" s="252">
        <f t="shared" si="70"/>
        <v>0</v>
      </c>
      <c r="BJ90" s="252">
        <f t="shared" si="71"/>
        <v>0</v>
      </c>
      <c r="BK90" s="252">
        <f t="shared" si="51"/>
        <v>0</v>
      </c>
      <c r="BM90" s="252">
        <f t="shared" si="52"/>
        <v>0</v>
      </c>
      <c r="BO90" s="252">
        <f t="shared" si="53"/>
        <v>0</v>
      </c>
    </row>
    <row r="91" spans="2:67" ht="20.100000000000001" customHeight="1">
      <c r="B91" s="11">
        <v>83</v>
      </c>
      <c r="C91" s="52" t="str">
        <f>CONCATENATE('2'!C86,'2'!Q86,'2'!D86,'2'!Q86,'2'!E86)</f>
        <v xml:space="preserve">  </v>
      </c>
      <c r="D91" s="51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12">
        <f t="shared" si="42"/>
        <v>0</v>
      </c>
      <c r="Z91" s="12">
        <f t="shared" si="43"/>
        <v>0</v>
      </c>
      <c r="AA91" s="12">
        <f t="shared" si="44"/>
        <v>0</v>
      </c>
      <c r="AB91" s="13">
        <f>ROUNDUP(((40/AA5)*Y91),0)</f>
        <v>0</v>
      </c>
      <c r="AC91" s="14"/>
      <c r="AD91" s="14"/>
      <c r="AE91" s="263"/>
      <c r="AF91" s="252">
        <f t="shared" si="54"/>
        <v>0</v>
      </c>
      <c r="AG91" s="252">
        <f t="shared" si="55"/>
        <v>0</v>
      </c>
      <c r="AH91" s="252">
        <f t="shared" si="56"/>
        <v>0</v>
      </c>
      <c r="AI91" s="252">
        <f t="shared" si="57"/>
        <v>0</v>
      </c>
      <c r="AJ91" s="252">
        <f t="shared" si="58"/>
        <v>0</v>
      </c>
      <c r="AK91" s="252">
        <f t="shared" si="59"/>
        <v>0</v>
      </c>
      <c r="AL91" s="252">
        <f t="shared" si="60"/>
        <v>0</v>
      </c>
      <c r="AM91" s="252">
        <f t="shared" si="61"/>
        <v>0</v>
      </c>
      <c r="AN91" s="252">
        <f t="shared" si="62"/>
        <v>0</v>
      </c>
      <c r="AO91" s="252">
        <f t="shared" si="63"/>
        <v>0</v>
      </c>
      <c r="AP91" s="252">
        <f t="shared" si="64"/>
        <v>0</v>
      </c>
      <c r="AQ91" s="252">
        <f t="shared" si="64"/>
        <v>0</v>
      </c>
      <c r="AR91" s="252">
        <f t="shared" si="45"/>
        <v>0</v>
      </c>
      <c r="AS91" s="252">
        <f t="shared" si="46"/>
        <v>0</v>
      </c>
      <c r="AT91" s="252">
        <f t="shared" si="47"/>
        <v>0</v>
      </c>
      <c r="AU91" s="252">
        <f t="shared" si="48"/>
        <v>0</v>
      </c>
      <c r="AV91" s="252">
        <f t="shared" si="49"/>
        <v>0</v>
      </c>
      <c r="AW91" s="252">
        <f t="shared" si="50"/>
        <v>0</v>
      </c>
      <c r="AX91" s="252"/>
      <c r="AY91" s="252">
        <f t="shared" si="65"/>
        <v>0</v>
      </c>
      <c r="AZ91" s="252">
        <f t="shared" si="66"/>
        <v>0</v>
      </c>
      <c r="BA91" s="252"/>
      <c r="BB91" s="252">
        <f t="shared" si="67"/>
        <v>0</v>
      </c>
      <c r="BC91" s="252"/>
      <c r="BD91" s="252">
        <f t="shared" si="68"/>
        <v>0</v>
      </c>
      <c r="BE91" s="252"/>
      <c r="BF91" s="252"/>
      <c r="BG91" s="252">
        <f t="shared" si="69"/>
        <v>0</v>
      </c>
      <c r="BH91" s="252"/>
      <c r="BI91" s="252">
        <f t="shared" si="70"/>
        <v>0</v>
      </c>
      <c r="BJ91" s="252">
        <f t="shared" si="71"/>
        <v>0</v>
      </c>
      <c r="BK91" s="252">
        <f t="shared" si="51"/>
        <v>0</v>
      </c>
      <c r="BM91" s="252">
        <f t="shared" si="52"/>
        <v>0</v>
      </c>
      <c r="BO91" s="252">
        <f t="shared" si="53"/>
        <v>0</v>
      </c>
    </row>
    <row r="92" spans="2:67" ht="20.100000000000001" customHeight="1">
      <c r="B92" s="11">
        <v>84</v>
      </c>
      <c r="C92" s="52" t="str">
        <f>CONCATENATE('2'!C87,'2'!Q87,'2'!D87,'2'!Q87,'2'!E87)</f>
        <v xml:space="preserve">  </v>
      </c>
      <c r="D92" s="51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12">
        <f t="shared" si="42"/>
        <v>0</v>
      </c>
      <c r="Z92" s="12">
        <f t="shared" si="43"/>
        <v>0</v>
      </c>
      <c r="AA92" s="12">
        <f t="shared" si="44"/>
        <v>0</v>
      </c>
      <c r="AB92" s="13">
        <f>ROUNDUP(((40/AA5)*Y92),0)</f>
        <v>0</v>
      </c>
      <c r="AC92" s="14"/>
      <c r="AD92" s="14"/>
      <c r="AE92" s="263"/>
      <c r="AF92" s="252">
        <f t="shared" si="54"/>
        <v>0</v>
      </c>
      <c r="AG92" s="252">
        <f t="shared" si="55"/>
        <v>0</v>
      </c>
      <c r="AH92" s="252">
        <f t="shared" si="56"/>
        <v>0</v>
      </c>
      <c r="AI92" s="252">
        <f t="shared" si="57"/>
        <v>0</v>
      </c>
      <c r="AJ92" s="252">
        <f t="shared" si="58"/>
        <v>0</v>
      </c>
      <c r="AK92" s="252">
        <f t="shared" si="59"/>
        <v>0</v>
      </c>
      <c r="AL92" s="252">
        <f t="shared" si="60"/>
        <v>0</v>
      </c>
      <c r="AM92" s="252">
        <f t="shared" si="61"/>
        <v>0</v>
      </c>
      <c r="AN92" s="252">
        <f t="shared" si="62"/>
        <v>0</v>
      </c>
      <c r="AO92" s="252">
        <f t="shared" si="63"/>
        <v>0</v>
      </c>
      <c r="AP92" s="252">
        <f t="shared" si="64"/>
        <v>0</v>
      </c>
      <c r="AQ92" s="252">
        <f t="shared" si="64"/>
        <v>0</v>
      </c>
      <c r="AR92" s="252">
        <f t="shared" si="45"/>
        <v>0</v>
      </c>
      <c r="AS92" s="252">
        <f t="shared" si="46"/>
        <v>0</v>
      </c>
      <c r="AT92" s="252">
        <f t="shared" si="47"/>
        <v>0</v>
      </c>
      <c r="AU92" s="252">
        <f t="shared" si="48"/>
        <v>0</v>
      </c>
      <c r="AV92" s="252">
        <f t="shared" si="49"/>
        <v>0</v>
      </c>
      <c r="AW92" s="252">
        <f t="shared" si="50"/>
        <v>0</v>
      </c>
      <c r="AX92" s="252"/>
      <c r="AY92" s="252">
        <f t="shared" si="65"/>
        <v>0</v>
      </c>
      <c r="AZ92" s="252">
        <f t="shared" si="66"/>
        <v>0</v>
      </c>
      <c r="BA92" s="252"/>
      <c r="BB92" s="252">
        <f t="shared" si="67"/>
        <v>0</v>
      </c>
      <c r="BC92" s="252"/>
      <c r="BD92" s="252">
        <f t="shared" si="68"/>
        <v>0</v>
      </c>
      <c r="BE92" s="252"/>
      <c r="BF92" s="252"/>
      <c r="BG92" s="252">
        <f t="shared" si="69"/>
        <v>0</v>
      </c>
      <c r="BH92" s="252"/>
      <c r="BI92" s="252">
        <f t="shared" si="70"/>
        <v>0</v>
      </c>
      <c r="BJ92" s="252">
        <f t="shared" si="71"/>
        <v>0</v>
      </c>
      <c r="BK92" s="252">
        <f t="shared" si="51"/>
        <v>0</v>
      </c>
      <c r="BM92" s="252">
        <f t="shared" si="52"/>
        <v>0</v>
      </c>
      <c r="BO92" s="252">
        <f t="shared" si="53"/>
        <v>0</v>
      </c>
    </row>
    <row r="93" spans="2:67" ht="20.100000000000001" customHeight="1">
      <c r="B93" s="11">
        <v>85</v>
      </c>
      <c r="C93" s="52" t="str">
        <f>CONCATENATE('2'!C88,'2'!Q88,'2'!D88,'2'!Q88,'2'!E88)</f>
        <v xml:space="preserve">  </v>
      </c>
      <c r="D93" s="51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12">
        <f t="shared" si="42"/>
        <v>0</v>
      </c>
      <c r="Z93" s="12">
        <f t="shared" si="43"/>
        <v>0</v>
      </c>
      <c r="AA93" s="12">
        <f t="shared" si="44"/>
        <v>0</v>
      </c>
      <c r="AB93" s="13">
        <f>ROUNDUP(((40/AA5)*Y93),0)</f>
        <v>0</v>
      </c>
      <c r="AC93" s="14"/>
      <c r="AD93" s="14"/>
      <c r="AE93" s="263"/>
      <c r="AF93" s="252">
        <f t="shared" si="54"/>
        <v>0</v>
      </c>
      <c r="AG93" s="252">
        <f t="shared" si="55"/>
        <v>0</v>
      </c>
      <c r="AH93" s="252">
        <f t="shared" si="56"/>
        <v>0</v>
      </c>
      <c r="AI93" s="252">
        <f t="shared" si="57"/>
        <v>0</v>
      </c>
      <c r="AJ93" s="252">
        <f t="shared" si="58"/>
        <v>0</v>
      </c>
      <c r="AK93" s="252">
        <f t="shared" si="59"/>
        <v>0</v>
      </c>
      <c r="AL93" s="252">
        <f t="shared" si="60"/>
        <v>0</v>
      </c>
      <c r="AM93" s="252">
        <f t="shared" si="61"/>
        <v>0</v>
      </c>
      <c r="AN93" s="252">
        <f t="shared" si="62"/>
        <v>0</v>
      </c>
      <c r="AO93" s="252">
        <f t="shared" si="63"/>
        <v>0</v>
      </c>
      <c r="AP93" s="252">
        <f t="shared" si="64"/>
        <v>0</v>
      </c>
      <c r="AQ93" s="252">
        <f t="shared" si="64"/>
        <v>0</v>
      </c>
      <c r="AR93" s="252">
        <f t="shared" si="45"/>
        <v>0</v>
      </c>
      <c r="AS93" s="252">
        <f t="shared" si="46"/>
        <v>0</v>
      </c>
      <c r="AT93" s="252">
        <f t="shared" si="47"/>
        <v>0</v>
      </c>
      <c r="AU93" s="252">
        <f t="shared" si="48"/>
        <v>0</v>
      </c>
      <c r="AV93" s="252">
        <f t="shared" si="49"/>
        <v>0</v>
      </c>
      <c r="AW93" s="252">
        <f t="shared" si="50"/>
        <v>0</v>
      </c>
      <c r="AX93" s="252"/>
      <c r="AY93" s="252">
        <f t="shared" si="65"/>
        <v>0</v>
      </c>
      <c r="AZ93" s="252">
        <f t="shared" si="66"/>
        <v>0</v>
      </c>
      <c r="BA93" s="252"/>
      <c r="BB93" s="252">
        <f t="shared" si="67"/>
        <v>0</v>
      </c>
      <c r="BC93" s="252"/>
      <c r="BD93" s="252">
        <f t="shared" si="68"/>
        <v>0</v>
      </c>
      <c r="BE93" s="252"/>
      <c r="BF93" s="252"/>
      <c r="BG93" s="252">
        <f t="shared" si="69"/>
        <v>0</v>
      </c>
      <c r="BH93" s="252"/>
      <c r="BI93" s="252">
        <f t="shared" si="70"/>
        <v>0</v>
      </c>
      <c r="BJ93" s="252">
        <f t="shared" si="71"/>
        <v>0</v>
      </c>
      <c r="BK93" s="252">
        <f t="shared" si="51"/>
        <v>0</v>
      </c>
      <c r="BM93" s="252">
        <f t="shared" si="52"/>
        <v>0</v>
      </c>
      <c r="BO93" s="252">
        <f t="shared" si="53"/>
        <v>0</v>
      </c>
    </row>
    <row r="94" spans="2:67" ht="20.100000000000001" customHeight="1">
      <c r="B94" s="11">
        <v>86</v>
      </c>
      <c r="C94" s="52" t="str">
        <f>CONCATENATE('2'!C89,'2'!Q89,'2'!D89,'2'!Q89,'2'!E89)</f>
        <v xml:space="preserve">  </v>
      </c>
      <c r="D94" s="51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12">
        <f t="shared" si="42"/>
        <v>0</v>
      </c>
      <c r="Z94" s="12">
        <f t="shared" si="43"/>
        <v>0</v>
      </c>
      <c r="AA94" s="12">
        <f t="shared" si="44"/>
        <v>0</v>
      </c>
      <c r="AB94" s="13">
        <f>ROUNDUP(((40/AA5)*Y94),0)</f>
        <v>0</v>
      </c>
      <c r="AC94" s="14"/>
      <c r="AD94" s="14"/>
      <c r="AE94" s="263"/>
      <c r="AF94" s="252">
        <f t="shared" si="54"/>
        <v>0</v>
      </c>
      <c r="AG94" s="252">
        <f t="shared" si="55"/>
        <v>0</v>
      </c>
      <c r="AH94" s="252">
        <f t="shared" si="56"/>
        <v>0</v>
      </c>
      <c r="AI94" s="252">
        <f t="shared" si="57"/>
        <v>0</v>
      </c>
      <c r="AJ94" s="252">
        <f t="shared" si="58"/>
        <v>0</v>
      </c>
      <c r="AK94" s="252">
        <f t="shared" si="59"/>
        <v>0</v>
      </c>
      <c r="AL94" s="252">
        <f t="shared" si="60"/>
        <v>0</v>
      </c>
      <c r="AM94" s="252">
        <f t="shared" si="61"/>
        <v>0</v>
      </c>
      <c r="AN94" s="252">
        <f t="shared" si="62"/>
        <v>0</v>
      </c>
      <c r="AO94" s="252">
        <f t="shared" si="63"/>
        <v>0</v>
      </c>
      <c r="AP94" s="252">
        <f t="shared" si="64"/>
        <v>0</v>
      </c>
      <c r="AQ94" s="252">
        <f t="shared" si="64"/>
        <v>0</v>
      </c>
      <c r="AR94" s="252">
        <f t="shared" si="45"/>
        <v>0</v>
      </c>
      <c r="AS94" s="252">
        <f t="shared" si="46"/>
        <v>0</v>
      </c>
      <c r="AT94" s="252">
        <f t="shared" si="47"/>
        <v>0</v>
      </c>
      <c r="AU94" s="252">
        <f t="shared" si="48"/>
        <v>0</v>
      </c>
      <c r="AV94" s="252">
        <f t="shared" si="49"/>
        <v>0</v>
      </c>
      <c r="AW94" s="252">
        <f t="shared" si="50"/>
        <v>0</v>
      </c>
      <c r="AX94" s="252"/>
      <c r="AY94" s="252">
        <f t="shared" si="65"/>
        <v>0</v>
      </c>
      <c r="AZ94" s="252">
        <f t="shared" si="66"/>
        <v>0</v>
      </c>
      <c r="BA94" s="252"/>
      <c r="BB94" s="252">
        <f t="shared" si="67"/>
        <v>0</v>
      </c>
      <c r="BC94" s="252"/>
      <c r="BD94" s="252">
        <f t="shared" si="68"/>
        <v>0</v>
      </c>
      <c r="BE94" s="252"/>
      <c r="BF94" s="252"/>
      <c r="BG94" s="252">
        <f t="shared" si="69"/>
        <v>0</v>
      </c>
      <c r="BH94" s="252"/>
      <c r="BI94" s="252">
        <f t="shared" si="70"/>
        <v>0</v>
      </c>
      <c r="BJ94" s="252">
        <f t="shared" si="71"/>
        <v>0</v>
      </c>
      <c r="BK94" s="252">
        <f t="shared" si="51"/>
        <v>0</v>
      </c>
      <c r="BM94" s="252">
        <f t="shared" si="52"/>
        <v>0</v>
      </c>
      <c r="BO94" s="252">
        <f t="shared" si="53"/>
        <v>0</v>
      </c>
    </row>
    <row r="95" spans="2:67" ht="20.100000000000001" customHeight="1">
      <c r="B95" s="11">
        <v>87</v>
      </c>
      <c r="C95" s="52" t="str">
        <f>CONCATENATE('2'!C90,'2'!Q90,'2'!D90,'2'!Q90,'2'!E90)</f>
        <v xml:space="preserve">  </v>
      </c>
      <c r="D95" s="51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12">
        <f t="shared" si="42"/>
        <v>0</v>
      </c>
      <c r="Z95" s="12">
        <f t="shared" si="43"/>
        <v>0</v>
      </c>
      <c r="AA95" s="12">
        <f t="shared" si="44"/>
        <v>0</v>
      </c>
      <c r="AB95" s="13">
        <f>ROUNDUP(((40/AA5)*Y95),0)</f>
        <v>0</v>
      </c>
      <c r="AC95" s="14"/>
      <c r="AD95" s="14"/>
      <c r="AE95" s="263"/>
      <c r="AF95" s="252">
        <f t="shared" si="54"/>
        <v>0</v>
      </c>
      <c r="AG95" s="252">
        <f t="shared" si="55"/>
        <v>0</v>
      </c>
      <c r="AH95" s="252">
        <f t="shared" si="56"/>
        <v>0</v>
      </c>
      <c r="AI95" s="252">
        <f t="shared" si="57"/>
        <v>0</v>
      </c>
      <c r="AJ95" s="252">
        <f t="shared" si="58"/>
        <v>0</v>
      </c>
      <c r="AK95" s="252">
        <f t="shared" si="59"/>
        <v>0</v>
      </c>
      <c r="AL95" s="252">
        <f t="shared" si="60"/>
        <v>0</v>
      </c>
      <c r="AM95" s="252">
        <f t="shared" si="61"/>
        <v>0</v>
      </c>
      <c r="AN95" s="252">
        <f t="shared" si="62"/>
        <v>0</v>
      </c>
      <c r="AO95" s="252">
        <f t="shared" si="63"/>
        <v>0</v>
      </c>
      <c r="AP95" s="252">
        <f t="shared" si="64"/>
        <v>0</v>
      </c>
      <c r="AQ95" s="252">
        <f t="shared" si="64"/>
        <v>0</v>
      </c>
      <c r="AR95" s="252">
        <f t="shared" si="45"/>
        <v>0</v>
      </c>
      <c r="AS95" s="252">
        <f t="shared" si="46"/>
        <v>0</v>
      </c>
      <c r="AT95" s="252">
        <f t="shared" si="47"/>
        <v>0</v>
      </c>
      <c r="AU95" s="252">
        <f t="shared" si="48"/>
        <v>0</v>
      </c>
      <c r="AV95" s="252">
        <f t="shared" si="49"/>
        <v>0</v>
      </c>
      <c r="AW95" s="252">
        <f t="shared" si="50"/>
        <v>0</v>
      </c>
      <c r="AX95" s="252"/>
      <c r="AY95" s="252">
        <f t="shared" si="65"/>
        <v>0</v>
      </c>
      <c r="AZ95" s="252">
        <f t="shared" si="66"/>
        <v>0</v>
      </c>
      <c r="BA95" s="252"/>
      <c r="BB95" s="252">
        <f t="shared" si="67"/>
        <v>0</v>
      </c>
      <c r="BC95" s="252"/>
      <c r="BD95" s="252">
        <f t="shared" si="68"/>
        <v>0</v>
      </c>
      <c r="BE95" s="252"/>
      <c r="BF95" s="252"/>
      <c r="BG95" s="252">
        <f t="shared" si="69"/>
        <v>0</v>
      </c>
      <c r="BH95" s="252"/>
      <c r="BI95" s="252">
        <f t="shared" si="70"/>
        <v>0</v>
      </c>
      <c r="BJ95" s="252">
        <f t="shared" si="71"/>
        <v>0</v>
      </c>
      <c r="BK95" s="252">
        <f t="shared" si="51"/>
        <v>0</v>
      </c>
      <c r="BM95" s="252">
        <f t="shared" si="52"/>
        <v>0</v>
      </c>
      <c r="BO95" s="252">
        <f t="shared" si="53"/>
        <v>0</v>
      </c>
    </row>
    <row r="96" spans="2:67" ht="20.100000000000001" customHeight="1">
      <c r="B96" s="11">
        <v>88</v>
      </c>
      <c r="C96" s="52" t="str">
        <f>CONCATENATE('2'!C91,'2'!Q91,'2'!D91,'2'!Q91,'2'!E91)</f>
        <v xml:space="preserve">  </v>
      </c>
      <c r="D96" s="51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12">
        <f t="shared" si="42"/>
        <v>0</v>
      </c>
      <c r="Z96" s="12">
        <f t="shared" si="43"/>
        <v>0</v>
      </c>
      <c r="AA96" s="12">
        <f t="shared" si="44"/>
        <v>0</v>
      </c>
      <c r="AB96" s="13">
        <f>ROUNDUP(((40/AA5)*Y96),0)</f>
        <v>0</v>
      </c>
      <c r="AC96" s="14"/>
      <c r="AD96" s="14"/>
      <c r="AE96" s="263"/>
      <c r="AF96" s="252">
        <f t="shared" si="54"/>
        <v>0</v>
      </c>
      <c r="AG96" s="252">
        <f t="shared" si="55"/>
        <v>0</v>
      </c>
      <c r="AH96" s="252">
        <f t="shared" si="56"/>
        <v>0</v>
      </c>
      <c r="AI96" s="252">
        <f t="shared" si="57"/>
        <v>0</v>
      </c>
      <c r="AJ96" s="252">
        <f t="shared" si="58"/>
        <v>0</v>
      </c>
      <c r="AK96" s="252">
        <f t="shared" si="59"/>
        <v>0</v>
      </c>
      <c r="AL96" s="252">
        <f t="shared" si="60"/>
        <v>0</v>
      </c>
      <c r="AM96" s="252">
        <f t="shared" si="61"/>
        <v>0</v>
      </c>
      <c r="AN96" s="252">
        <f t="shared" si="62"/>
        <v>0</v>
      </c>
      <c r="AO96" s="252">
        <f t="shared" si="63"/>
        <v>0</v>
      </c>
      <c r="AP96" s="252">
        <f t="shared" si="64"/>
        <v>0</v>
      </c>
      <c r="AQ96" s="252">
        <f t="shared" si="64"/>
        <v>0</v>
      </c>
      <c r="AR96" s="252">
        <f t="shared" si="45"/>
        <v>0</v>
      </c>
      <c r="AS96" s="252">
        <f t="shared" si="46"/>
        <v>0</v>
      </c>
      <c r="AT96" s="252">
        <f t="shared" si="47"/>
        <v>0</v>
      </c>
      <c r="AU96" s="252">
        <f t="shared" si="48"/>
        <v>0</v>
      </c>
      <c r="AV96" s="252">
        <f t="shared" si="49"/>
        <v>0</v>
      </c>
      <c r="AW96" s="252">
        <f t="shared" si="50"/>
        <v>0</v>
      </c>
      <c r="AX96" s="252"/>
      <c r="AY96" s="252">
        <f t="shared" si="65"/>
        <v>0</v>
      </c>
      <c r="AZ96" s="252">
        <f t="shared" si="66"/>
        <v>0</v>
      </c>
      <c r="BA96" s="252"/>
      <c r="BB96" s="252">
        <f t="shared" si="67"/>
        <v>0</v>
      </c>
      <c r="BC96" s="252"/>
      <c r="BD96" s="252">
        <f t="shared" si="68"/>
        <v>0</v>
      </c>
      <c r="BE96" s="252"/>
      <c r="BF96" s="252"/>
      <c r="BG96" s="252">
        <f t="shared" si="69"/>
        <v>0</v>
      </c>
      <c r="BH96" s="252"/>
      <c r="BI96" s="252">
        <f t="shared" si="70"/>
        <v>0</v>
      </c>
      <c r="BJ96" s="252">
        <f t="shared" si="71"/>
        <v>0</v>
      </c>
      <c r="BK96" s="252">
        <f t="shared" si="51"/>
        <v>0</v>
      </c>
      <c r="BM96" s="252">
        <f t="shared" si="52"/>
        <v>0</v>
      </c>
      <c r="BO96" s="252">
        <f t="shared" si="53"/>
        <v>0</v>
      </c>
    </row>
    <row r="97" spans="2:67" ht="20.100000000000001" customHeight="1">
      <c r="B97" s="11">
        <v>89</v>
      </c>
      <c r="C97" s="52" t="str">
        <f>CONCATENATE('2'!C92,'2'!Q92,'2'!D92,'2'!Q92,'2'!E92)</f>
        <v xml:space="preserve">  </v>
      </c>
      <c r="D97" s="51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12">
        <f t="shared" si="42"/>
        <v>0</v>
      </c>
      <c r="Z97" s="12">
        <f t="shared" si="43"/>
        <v>0</v>
      </c>
      <c r="AA97" s="12">
        <f t="shared" si="44"/>
        <v>0</v>
      </c>
      <c r="AB97" s="13">
        <f>ROUNDUP(((40/AA5)*Y97),0)</f>
        <v>0</v>
      </c>
      <c r="AC97" s="14"/>
      <c r="AD97" s="14"/>
      <c r="AE97" s="263"/>
      <c r="AF97" s="252">
        <f t="shared" si="54"/>
        <v>0</v>
      </c>
      <c r="AG97" s="252">
        <f t="shared" si="55"/>
        <v>0</v>
      </c>
      <c r="AH97" s="252">
        <f t="shared" si="56"/>
        <v>0</v>
      </c>
      <c r="AI97" s="252">
        <f t="shared" si="57"/>
        <v>0</v>
      </c>
      <c r="AJ97" s="252">
        <f t="shared" si="58"/>
        <v>0</v>
      </c>
      <c r="AK97" s="252">
        <f t="shared" si="59"/>
        <v>0</v>
      </c>
      <c r="AL97" s="252">
        <f t="shared" si="60"/>
        <v>0</v>
      </c>
      <c r="AM97" s="252">
        <f t="shared" si="61"/>
        <v>0</v>
      </c>
      <c r="AN97" s="252">
        <f t="shared" si="62"/>
        <v>0</v>
      </c>
      <c r="AO97" s="252">
        <f t="shared" si="63"/>
        <v>0</v>
      </c>
      <c r="AP97" s="252">
        <f t="shared" si="64"/>
        <v>0</v>
      </c>
      <c r="AQ97" s="252">
        <f t="shared" si="64"/>
        <v>0</v>
      </c>
      <c r="AR97" s="252">
        <f t="shared" si="45"/>
        <v>0</v>
      </c>
      <c r="AS97" s="252">
        <f t="shared" si="46"/>
        <v>0</v>
      </c>
      <c r="AT97" s="252">
        <f t="shared" si="47"/>
        <v>0</v>
      </c>
      <c r="AU97" s="252">
        <f t="shared" si="48"/>
        <v>0</v>
      </c>
      <c r="AV97" s="252">
        <f t="shared" si="49"/>
        <v>0</v>
      </c>
      <c r="AW97" s="252">
        <f t="shared" si="50"/>
        <v>0</v>
      </c>
      <c r="AX97" s="252"/>
      <c r="AY97" s="252">
        <f t="shared" si="65"/>
        <v>0</v>
      </c>
      <c r="AZ97" s="252">
        <f t="shared" si="66"/>
        <v>0</v>
      </c>
      <c r="BA97" s="252"/>
      <c r="BB97" s="252">
        <f t="shared" si="67"/>
        <v>0</v>
      </c>
      <c r="BC97" s="252"/>
      <c r="BD97" s="252">
        <f t="shared" si="68"/>
        <v>0</v>
      </c>
      <c r="BE97" s="252"/>
      <c r="BF97" s="252"/>
      <c r="BG97" s="252">
        <f t="shared" si="69"/>
        <v>0</v>
      </c>
      <c r="BH97" s="252"/>
      <c r="BI97" s="252">
        <f t="shared" si="70"/>
        <v>0</v>
      </c>
      <c r="BJ97" s="252">
        <f t="shared" si="71"/>
        <v>0</v>
      </c>
      <c r="BK97" s="252">
        <f t="shared" si="51"/>
        <v>0</v>
      </c>
      <c r="BM97" s="252">
        <f t="shared" si="52"/>
        <v>0</v>
      </c>
      <c r="BO97" s="252">
        <f t="shared" si="53"/>
        <v>0</v>
      </c>
    </row>
    <row r="98" spans="2:67" ht="20.100000000000001" customHeight="1">
      <c r="B98" s="11">
        <v>90</v>
      </c>
      <c r="C98" s="52" t="str">
        <f>CONCATENATE('2'!C93,'2'!Q93,'2'!D93,'2'!Q93,'2'!E93)</f>
        <v xml:space="preserve">  </v>
      </c>
      <c r="D98" s="51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12">
        <f t="shared" si="42"/>
        <v>0</v>
      </c>
      <c r="Z98" s="12">
        <f t="shared" si="43"/>
        <v>0</v>
      </c>
      <c r="AA98" s="12">
        <f t="shared" si="44"/>
        <v>0</v>
      </c>
      <c r="AB98" s="13">
        <f>ROUNDUP(((40/AA5)*Y98),0)</f>
        <v>0</v>
      </c>
      <c r="AC98" s="14"/>
      <c r="AD98" s="14"/>
      <c r="AE98" s="263"/>
      <c r="AF98" s="252">
        <f t="shared" si="54"/>
        <v>0</v>
      </c>
      <c r="AG98" s="252">
        <f t="shared" si="55"/>
        <v>0</v>
      </c>
      <c r="AH98" s="252">
        <f t="shared" si="56"/>
        <v>0</v>
      </c>
      <c r="AI98" s="252">
        <f t="shared" si="57"/>
        <v>0</v>
      </c>
      <c r="AJ98" s="252">
        <f t="shared" si="58"/>
        <v>0</v>
      </c>
      <c r="AK98" s="252">
        <f t="shared" si="59"/>
        <v>0</v>
      </c>
      <c r="AL98" s="252">
        <f t="shared" si="60"/>
        <v>0</v>
      </c>
      <c r="AM98" s="252">
        <f t="shared" si="61"/>
        <v>0</v>
      </c>
      <c r="AN98" s="252">
        <f t="shared" si="62"/>
        <v>0</v>
      </c>
      <c r="AO98" s="252">
        <f t="shared" si="63"/>
        <v>0</v>
      </c>
      <c r="AP98" s="252">
        <f t="shared" si="64"/>
        <v>0</v>
      </c>
      <c r="AQ98" s="252">
        <f t="shared" si="64"/>
        <v>0</v>
      </c>
      <c r="AR98" s="252">
        <f t="shared" si="45"/>
        <v>0</v>
      </c>
      <c r="AS98" s="252">
        <f t="shared" si="46"/>
        <v>0</v>
      </c>
      <c r="AT98" s="252">
        <f t="shared" si="47"/>
        <v>0</v>
      </c>
      <c r="AU98" s="252">
        <f t="shared" si="48"/>
        <v>0</v>
      </c>
      <c r="AV98" s="252">
        <f t="shared" si="49"/>
        <v>0</v>
      </c>
      <c r="AW98" s="252">
        <f t="shared" si="50"/>
        <v>0</v>
      </c>
      <c r="AX98" s="252"/>
      <c r="AY98" s="252">
        <f t="shared" si="65"/>
        <v>0</v>
      </c>
      <c r="AZ98" s="252">
        <f t="shared" si="66"/>
        <v>0</v>
      </c>
      <c r="BA98" s="252"/>
      <c r="BB98" s="252">
        <f t="shared" si="67"/>
        <v>0</v>
      </c>
      <c r="BC98" s="252"/>
      <c r="BD98" s="252">
        <f t="shared" si="68"/>
        <v>0</v>
      </c>
      <c r="BE98" s="252"/>
      <c r="BF98" s="252"/>
      <c r="BG98" s="252">
        <f t="shared" si="69"/>
        <v>0</v>
      </c>
      <c r="BH98" s="252"/>
      <c r="BI98" s="252">
        <f t="shared" si="70"/>
        <v>0</v>
      </c>
      <c r="BJ98" s="252">
        <f t="shared" si="71"/>
        <v>0</v>
      </c>
      <c r="BK98" s="252">
        <f t="shared" si="51"/>
        <v>0</v>
      </c>
      <c r="BM98" s="252">
        <f t="shared" si="52"/>
        <v>0</v>
      </c>
      <c r="BO98" s="252">
        <f t="shared" si="53"/>
        <v>0</v>
      </c>
    </row>
    <row r="99" spans="2:67" ht="20.100000000000001" customHeight="1">
      <c r="B99" s="11">
        <v>91</v>
      </c>
      <c r="C99" s="52" t="str">
        <f>CONCATENATE('2'!C94,'2'!Q94,'2'!D94,'2'!Q94,'2'!E94)</f>
        <v xml:space="preserve">  </v>
      </c>
      <c r="D99" s="51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12">
        <f t="shared" si="42"/>
        <v>0</v>
      </c>
      <c r="Z99" s="12">
        <f t="shared" si="43"/>
        <v>0</v>
      </c>
      <c r="AA99" s="12">
        <f t="shared" si="44"/>
        <v>0</v>
      </c>
      <c r="AB99" s="13">
        <f>ROUNDUP(((40/AA5)*Y99),0)</f>
        <v>0</v>
      </c>
      <c r="AC99" s="14"/>
      <c r="AD99" s="14"/>
      <c r="AE99" s="263"/>
      <c r="AF99" s="252">
        <f t="shared" si="54"/>
        <v>0</v>
      </c>
      <c r="AG99" s="252">
        <f t="shared" si="55"/>
        <v>0</v>
      </c>
      <c r="AH99" s="252">
        <f t="shared" si="56"/>
        <v>0</v>
      </c>
      <c r="AI99" s="252">
        <f t="shared" si="57"/>
        <v>0</v>
      </c>
      <c r="AJ99" s="252">
        <f t="shared" si="58"/>
        <v>0</v>
      </c>
      <c r="AK99" s="252">
        <f t="shared" si="59"/>
        <v>0</v>
      </c>
      <c r="AL99" s="252">
        <f t="shared" si="60"/>
        <v>0</v>
      </c>
      <c r="AM99" s="252">
        <f t="shared" si="61"/>
        <v>0</v>
      </c>
      <c r="AN99" s="252">
        <f t="shared" si="62"/>
        <v>0</v>
      </c>
      <c r="AO99" s="252">
        <f t="shared" si="63"/>
        <v>0</v>
      </c>
      <c r="AP99" s="252">
        <f t="shared" si="64"/>
        <v>0</v>
      </c>
      <c r="AQ99" s="252">
        <f t="shared" si="64"/>
        <v>0</v>
      </c>
      <c r="AR99" s="252">
        <f t="shared" ref="AR99:AR107" si="72">BQ99*2</f>
        <v>0</v>
      </c>
      <c r="AS99" s="252">
        <f t="shared" ref="AS99:AS107" si="73">BQ99*1</f>
        <v>0</v>
      </c>
      <c r="AT99" s="252">
        <f t="shared" ref="AT99:AT107" si="74">BS99*2</f>
        <v>0</v>
      </c>
      <c r="AU99" s="252">
        <f t="shared" ref="AU99:AU107" si="75">BS99*1</f>
        <v>0</v>
      </c>
      <c r="AV99" s="252">
        <f t="shared" ref="AV99:AV107" si="76">BU99*2</f>
        <v>0</v>
      </c>
      <c r="AW99" s="252">
        <f t="shared" ref="AW99:AW107" si="77">BU99*1</f>
        <v>0</v>
      </c>
      <c r="AX99" s="252"/>
      <c r="AY99" s="252">
        <f t="shared" si="65"/>
        <v>0</v>
      </c>
      <c r="AZ99" s="252">
        <f t="shared" si="66"/>
        <v>0</v>
      </c>
      <c r="BA99" s="252"/>
      <c r="BB99" s="252">
        <f t="shared" si="67"/>
        <v>0</v>
      </c>
      <c r="BC99" s="252"/>
      <c r="BD99" s="252">
        <f t="shared" si="68"/>
        <v>0</v>
      </c>
      <c r="BE99" s="252"/>
      <c r="BF99" s="252"/>
      <c r="BG99" s="252">
        <f t="shared" si="69"/>
        <v>0</v>
      </c>
      <c r="BH99" s="252"/>
      <c r="BI99" s="252">
        <f t="shared" si="70"/>
        <v>0</v>
      </c>
      <c r="BJ99" s="252">
        <f t="shared" si="71"/>
        <v>0</v>
      </c>
      <c r="BK99" s="252">
        <f t="shared" si="51"/>
        <v>0</v>
      </c>
      <c r="BM99" s="252">
        <f t="shared" si="52"/>
        <v>0</v>
      </c>
      <c r="BO99" s="252">
        <f t="shared" si="53"/>
        <v>0</v>
      </c>
    </row>
    <row r="100" spans="2:67" ht="20.100000000000001" customHeight="1">
      <c r="B100" s="11">
        <v>92</v>
      </c>
      <c r="C100" s="52" t="str">
        <f>CONCATENATE('2'!C95,'2'!Q95,'2'!D95,'2'!Q95,'2'!E95)</f>
        <v xml:space="preserve">  </v>
      </c>
      <c r="D100" s="51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12">
        <f t="shared" si="42"/>
        <v>0</v>
      </c>
      <c r="Z100" s="12">
        <f t="shared" si="43"/>
        <v>0</v>
      </c>
      <c r="AA100" s="12">
        <f t="shared" si="44"/>
        <v>0</v>
      </c>
      <c r="AB100" s="13">
        <f>ROUNDUP(((40/AA5)*Y100),0)</f>
        <v>0</v>
      </c>
      <c r="AC100" s="14"/>
      <c r="AD100" s="14"/>
      <c r="AE100" s="263"/>
      <c r="AF100" s="252">
        <f t="shared" si="54"/>
        <v>0</v>
      </c>
      <c r="AG100" s="252">
        <f t="shared" si="55"/>
        <v>0</v>
      </c>
      <c r="AH100" s="252">
        <f t="shared" si="56"/>
        <v>0</v>
      </c>
      <c r="AI100" s="252">
        <f t="shared" si="57"/>
        <v>0</v>
      </c>
      <c r="AJ100" s="252">
        <f t="shared" si="58"/>
        <v>0</v>
      </c>
      <c r="AK100" s="252">
        <f t="shared" si="59"/>
        <v>0</v>
      </c>
      <c r="AL100" s="252">
        <f t="shared" si="60"/>
        <v>0</v>
      </c>
      <c r="AM100" s="252">
        <f t="shared" si="61"/>
        <v>0</v>
      </c>
      <c r="AN100" s="252">
        <f t="shared" si="62"/>
        <v>0</v>
      </c>
      <c r="AO100" s="252">
        <f t="shared" si="63"/>
        <v>0</v>
      </c>
      <c r="AP100" s="252">
        <f t="shared" si="64"/>
        <v>0</v>
      </c>
      <c r="AQ100" s="252">
        <f t="shared" si="64"/>
        <v>0</v>
      </c>
      <c r="AR100" s="252">
        <f t="shared" si="72"/>
        <v>0</v>
      </c>
      <c r="AS100" s="252">
        <f t="shared" si="73"/>
        <v>0</v>
      </c>
      <c r="AT100" s="252">
        <f t="shared" si="74"/>
        <v>0</v>
      </c>
      <c r="AU100" s="252">
        <f t="shared" si="75"/>
        <v>0</v>
      </c>
      <c r="AV100" s="252">
        <f t="shared" si="76"/>
        <v>0</v>
      </c>
      <c r="AW100" s="252">
        <f t="shared" si="77"/>
        <v>0</v>
      </c>
      <c r="AX100" s="252"/>
      <c r="AY100" s="252">
        <f t="shared" si="65"/>
        <v>0</v>
      </c>
      <c r="AZ100" s="252">
        <f t="shared" si="66"/>
        <v>0</v>
      </c>
      <c r="BA100" s="252"/>
      <c r="BB100" s="252">
        <f t="shared" si="67"/>
        <v>0</v>
      </c>
      <c r="BC100" s="252"/>
      <c r="BD100" s="252">
        <f t="shared" si="68"/>
        <v>0</v>
      </c>
      <c r="BE100" s="252"/>
      <c r="BF100" s="252"/>
      <c r="BG100" s="252">
        <f t="shared" si="69"/>
        <v>0</v>
      </c>
      <c r="BH100" s="252"/>
      <c r="BI100" s="252">
        <f t="shared" si="70"/>
        <v>0</v>
      </c>
      <c r="BJ100" s="252">
        <f t="shared" si="71"/>
        <v>0</v>
      </c>
      <c r="BK100" s="252">
        <f t="shared" si="51"/>
        <v>0</v>
      </c>
      <c r="BM100" s="252">
        <f t="shared" si="52"/>
        <v>0</v>
      </c>
      <c r="BO100" s="252">
        <f t="shared" si="53"/>
        <v>0</v>
      </c>
    </row>
    <row r="101" spans="2:67" ht="20.100000000000001" customHeight="1">
      <c r="B101" s="11">
        <v>93</v>
      </c>
      <c r="C101" s="52" t="str">
        <f>CONCATENATE('2'!C96,'2'!Q96,'2'!D96,'2'!Q96,'2'!E96)</f>
        <v xml:space="preserve">  </v>
      </c>
      <c r="D101" s="51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12">
        <f t="shared" si="42"/>
        <v>0</v>
      </c>
      <c r="Z101" s="12">
        <f t="shared" si="43"/>
        <v>0</v>
      </c>
      <c r="AA101" s="12">
        <f t="shared" si="44"/>
        <v>0</v>
      </c>
      <c r="AB101" s="13">
        <f>ROUNDUP(((40/AA5)*Y101),0)</f>
        <v>0</v>
      </c>
      <c r="AC101" s="14"/>
      <c r="AD101" s="14"/>
      <c r="AE101" s="263"/>
      <c r="AF101" s="252">
        <f t="shared" si="54"/>
        <v>0</v>
      </c>
      <c r="AG101" s="252">
        <f t="shared" si="55"/>
        <v>0</v>
      </c>
      <c r="AH101" s="252">
        <f t="shared" si="56"/>
        <v>0</v>
      </c>
      <c r="AI101" s="252">
        <f t="shared" si="57"/>
        <v>0</v>
      </c>
      <c r="AJ101" s="252">
        <f t="shared" si="58"/>
        <v>0</v>
      </c>
      <c r="AK101" s="252">
        <f t="shared" si="59"/>
        <v>0</v>
      </c>
      <c r="AL101" s="252">
        <f t="shared" si="60"/>
        <v>0</v>
      </c>
      <c r="AM101" s="252">
        <f t="shared" si="61"/>
        <v>0</v>
      </c>
      <c r="AN101" s="252">
        <f t="shared" si="62"/>
        <v>0</v>
      </c>
      <c r="AO101" s="252">
        <f t="shared" si="63"/>
        <v>0</v>
      </c>
      <c r="AP101" s="252">
        <f t="shared" si="64"/>
        <v>0</v>
      </c>
      <c r="AQ101" s="252">
        <f t="shared" si="64"/>
        <v>0</v>
      </c>
      <c r="AR101" s="252">
        <f t="shared" si="72"/>
        <v>0</v>
      </c>
      <c r="AS101" s="252">
        <f t="shared" si="73"/>
        <v>0</v>
      </c>
      <c r="AT101" s="252">
        <f t="shared" si="74"/>
        <v>0</v>
      </c>
      <c r="AU101" s="252">
        <f t="shared" si="75"/>
        <v>0</v>
      </c>
      <c r="AV101" s="252">
        <f t="shared" si="76"/>
        <v>0</v>
      </c>
      <c r="AW101" s="252">
        <f t="shared" si="77"/>
        <v>0</v>
      </c>
      <c r="AX101" s="252"/>
      <c r="AY101" s="252">
        <f t="shared" si="65"/>
        <v>0</v>
      </c>
      <c r="AZ101" s="252">
        <f t="shared" si="66"/>
        <v>0</v>
      </c>
      <c r="BA101" s="252"/>
      <c r="BB101" s="252">
        <f t="shared" si="67"/>
        <v>0</v>
      </c>
      <c r="BC101" s="252"/>
      <c r="BD101" s="252">
        <f t="shared" si="68"/>
        <v>0</v>
      </c>
      <c r="BE101" s="252"/>
      <c r="BF101" s="252"/>
      <c r="BG101" s="252">
        <f t="shared" si="69"/>
        <v>0</v>
      </c>
      <c r="BH101" s="252"/>
      <c r="BI101" s="252">
        <f t="shared" si="70"/>
        <v>0</v>
      </c>
      <c r="BJ101" s="252">
        <f t="shared" si="71"/>
        <v>0</v>
      </c>
      <c r="BK101" s="252">
        <f t="shared" si="51"/>
        <v>0</v>
      </c>
      <c r="BM101" s="252">
        <f t="shared" si="52"/>
        <v>0</v>
      </c>
      <c r="BO101" s="252">
        <f t="shared" si="53"/>
        <v>0</v>
      </c>
    </row>
    <row r="102" spans="2:67" ht="20.100000000000001" customHeight="1">
      <c r="B102" s="11">
        <v>94</v>
      </c>
      <c r="C102" s="52" t="str">
        <f>CONCATENATE('2'!C97,'2'!Q97,'2'!D97,'2'!Q97,'2'!E97)</f>
        <v xml:space="preserve">  </v>
      </c>
      <c r="D102" s="51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12">
        <f t="shared" si="42"/>
        <v>0</v>
      </c>
      <c r="Z102" s="12">
        <f t="shared" si="43"/>
        <v>0</v>
      </c>
      <c r="AA102" s="12">
        <f t="shared" si="44"/>
        <v>0</v>
      </c>
      <c r="AB102" s="13">
        <f>ROUNDUP(((40/AA5)*Y102),0)</f>
        <v>0</v>
      </c>
      <c r="AC102" s="14"/>
      <c r="AD102" s="14"/>
      <c r="AE102" s="263"/>
      <c r="AF102" s="252">
        <f t="shared" si="54"/>
        <v>0</v>
      </c>
      <c r="AG102" s="252">
        <f t="shared" si="55"/>
        <v>0</v>
      </c>
      <c r="AH102" s="252">
        <f t="shared" si="56"/>
        <v>0</v>
      </c>
      <c r="AI102" s="252">
        <f t="shared" si="57"/>
        <v>0</v>
      </c>
      <c r="AJ102" s="252">
        <f t="shared" si="58"/>
        <v>0</v>
      </c>
      <c r="AK102" s="252">
        <f t="shared" si="59"/>
        <v>0</v>
      </c>
      <c r="AL102" s="252">
        <f t="shared" si="60"/>
        <v>0</v>
      </c>
      <c r="AM102" s="252">
        <f t="shared" si="61"/>
        <v>0</v>
      </c>
      <c r="AN102" s="252">
        <f t="shared" si="62"/>
        <v>0</v>
      </c>
      <c r="AO102" s="252">
        <f t="shared" si="63"/>
        <v>0</v>
      </c>
      <c r="AP102" s="252">
        <f t="shared" si="64"/>
        <v>0</v>
      </c>
      <c r="AQ102" s="252">
        <f t="shared" si="64"/>
        <v>0</v>
      </c>
      <c r="AR102" s="252">
        <f t="shared" si="72"/>
        <v>0</v>
      </c>
      <c r="AS102" s="252">
        <f t="shared" si="73"/>
        <v>0</v>
      </c>
      <c r="AT102" s="252">
        <f t="shared" si="74"/>
        <v>0</v>
      </c>
      <c r="AU102" s="252">
        <f t="shared" si="75"/>
        <v>0</v>
      </c>
      <c r="AV102" s="252">
        <f t="shared" si="76"/>
        <v>0</v>
      </c>
      <c r="AW102" s="252">
        <f t="shared" si="77"/>
        <v>0</v>
      </c>
      <c r="AX102" s="252"/>
      <c r="AY102" s="252">
        <f t="shared" si="65"/>
        <v>0</v>
      </c>
      <c r="AZ102" s="252">
        <f t="shared" si="66"/>
        <v>0</v>
      </c>
      <c r="BA102" s="252"/>
      <c r="BB102" s="252">
        <f t="shared" si="67"/>
        <v>0</v>
      </c>
      <c r="BC102" s="252"/>
      <c r="BD102" s="252">
        <f t="shared" si="68"/>
        <v>0</v>
      </c>
      <c r="BE102" s="252"/>
      <c r="BF102" s="252"/>
      <c r="BG102" s="252">
        <f t="shared" si="69"/>
        <v>0</v>
      </c>
      <c r="BH102" s="252"/>
      <c r="BI102" s="252">
        <f t="shared" si="70"/>
        <v>0</v>
      </c>
      <c r="BJ102" s="252">
        <f t="shared" si="71"/>
        <v>0</v>
      </c>
      <c r="BK102" s="252">
        <f t="shared" si="51"/>
        <v>0</v>
      </c>
      <c r="BM102" s="252">
        <f t="shared" si="52"/>
        <v>0</v>
      </c>
      <c r="BO102" s="252">
        <f t="shared" si="53"/>
        <v>0</v>
      </c>
    </row>
    <row r="103" spans="2:67" ht="20.100000000000001" customHeight="1">
      <c r="B103" s="11">
        <v>95</v>
      </c>
      <c r="C103" s="52" t="str">
        <f>CONCATENATE('2'!C98,'2'!Q98,'2'!D98,'2'!Q98,'2'!E98)</f>
        <v xml:space="preserve">  </v>
      </c>
      <c r="D103" s="51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12">
        <f t="shared" si="42"/>
        <v>0</v>
      </c>
      <c r="Z103" s="12">
        <f t="shared" si="43"/>
        <v>0</v>
      </c>
      <c r="AA103" s="12">
        <f t="shared" si="44"/>
        <v>0</v>
      </c>
      <c r="AB103" s="13">
        <f>ROUNDUP(((40/AA5)*Y103),0)</f>
        <v>0</v>
      </c>
      <c r="AC103" s="14"/>
      <c r="AD103" s="14"/>
      <c r="AE103" s="263"/>
      <c r="AF103" s="252">
        <f t="shared" si="54"/>
        <v>0</v>
      </c>
      <c r="AG103" s="252">
        <f t="shared" si="55"/>
        <v>0</v>
      </c>
      <c r="AH103" s="252">
        <f t="shared" si="56"/>
        <v>0</v>
      </c>
      <c r="AI103" s="252">
        <f t="shared" si="57"/>
        <v>0</v>
      </c>
      <c r="AJ103" s="252">
        <f t="shared" si="58"/>
        <v>0</v>
      </c>
      <c r="AK103" s="252">
        <f t="shared" si="59"/>
        <v>0</v>
      </c>
      <c r="AL103" s="252">
        <f t="shared" si="60"/>
        <v>0</v>
      </c>
      <c r="AM103" s="252">
        <f t="shared" si="61"/>
        <v>0</v>
      </c>
      <c r="AN103" s="252">
        <f t="shared" si="62"/>
        <v>0</v>
      </c>
      <c r="AO103" s="252">
        <f t="shared" si="63"/>
        <v>0</v>
      </c>
      <c r="AP103" s="252">
        <f t="shared" si="64"/>
        <v>0</v>
      </c>
      <c r="AQ103" s="252">
        <f t="shared" si="64"/>
        <v>0</v>
      </c>
      <c r="AR103" s="252">
        <f t="shared" si="72"/>
        <v>0</v>
      </c>
      <c r="AS103" s="252">
        <f t="shared" si="73"/>
        <v>0</v>
      </c>
      <c r="AT103" s="252">
        <f t="shared" si="74"/>
        <v>0</v>
      </c>
      <c r="AU103" s="252">
        <f t="shared" si="75"/>
        <v>0</v>
      </c>
      <c r="AV103" s="252">
        <f t="shared" si="76"/>
        <v>0</v>
      </c>
      <c r="AW103" s="252">
        <f t="shared" si="77"/>
        <v>0</v>
      </c>
      <c r="AX103" s="252"/>
      <c r="AY103" s="252">
        <f t="shared" si="65"/>
        <v>0</v>
      </c>
      <c r="AZ103" s="252">
        <f t="shared" si="66"/>
        <v>0</v>
      </c>
      <c r="BA103" s="252"/>
      <c r="BB103" s="252">
        <f t="shared" si="67"/>
        <v>0</v>
      </c>
      <c r="BC103" s="252"/>
      <c r="BD103" s="252">
        <f t="shared" si="68"/>
        <v>0</v>
      </c>
      <c r="BE103" s="252"/>
      <c r="BF103" s="252"/>
      <c r="BG103" s="252">
        <f t="shared" si="69"/>
        <v>0</v>
      </c>
      <c r="BH103" s="252"/>
      <c r="BI103" s="252">
        <f t="shared" si="70"/>
        <v>0</v>
      </c>
      <c r="BJ103" s="252">
        <f t="shared" si="71"/>
        <v>0</v>
      </c>
      <c r="BK103" s="252">
        <f t="shared" si="51"/>
        <v>0</v>
      </c>
      <c r="BM103" s="252">
        <f t="shared" si="52"/>
        <v>0</v>
      </c>
      <c r="BO103" s="252">
        <f t="shared" si="53"/>
        <v>0</v>
      </c>
    </row>
    <row r="104" spans="2:67" ht="20.100000000000001" customHeight="1">
      <c r="B104" s="11">
        <v>96</v>
      </c>
      <c r="C104" s="52" t="str">
        <f>CONCATENATE('2'!C99,'2'!Q99,'2'!D99,'2'!Q99,'2'!E99)</f>
        <v xml:space="preserve">  </v>
      </c>
      <c r="D104" s="51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12">
        <f t="shared" si="42"/>
        <v>0</v>
      </c>
      <c r="Z104" s="12">
        <f t="shared" si="43"/>
        <v>0</v>
      </c>
      <c r="AA104" s="12">
        <f t="shared" si="44"/>
        <v>0</v>
      </c>
      <c r="AB104" s="13">
        <f>ROUNDUP(((40/AA5)*Y104),0)</f>
        <v>0</v>
      </c>
      <c r="AC104" s="14"/>
      <c r="AD104" s="14"/>
      <c r="AE104" s="263"/>
      <c r="AF104" s="252">
        <f t="shared" si="54"/>
        <v>0</v>
      </c>
      <c r="AG104" s="252">
        <f t="shared" si="55"/>
        <v>0</v>
      </c>
      <c r="AH104" s="252">
        <f t="shared" si="56"/>
        <v>0</v>
      </c>
      <c r="AI104" s="252">
        <f t="shared" si="57"/>
        <v>0</v>
      </c>
      <c r="AJ104" s="252">
        <f t="shared" si="58"/>
        <v>0</v>
      </c>
      <c r="AK104" s="252">
        <f t="shared" si="59"/>
        <v>0</v>
      </c>
      <c r="AL104" s="252">
        <f t="shared" si="60"/>
        <v>0</v>
      </c>
      <c r="AM104" s="252">
        <f t="shared" si="61"/>
        <v>0</v>
      </c>
      <c r="AN104" s="252">
        <f t="shared" si="62"/>
        <v>0</v>
      </c>
      <c r="AO104" s="252">
        <f t="shared" si="63"/>
        <v>0</v>
      </c>
      <c r="AP104" s="252">
        <f t="shared" si="64"/>
        <v>0</v>
      </c>
      <c r="AQ104" s="252">
        <f t="shared" si="64"/>
        <v>0</v>
      </c>
      <c r="AR104" s="252">
        <f t="shared" si="72"/>
        <v>0</v>
      </c>
      <c r="AS104" s="252">
        <f t="shared" si="73"/>
        <v>0</v>
      </c>
      <c r="AT104" s="252">
        <f t="shared" si="74"/>
        <v>0</v>
      </c>
      <c r="AU104" s="252">
        <f t="shared" si="75"/>
        <v>0</v>
      </c>
      <c r="AV104" s="252">
        <f t="shared" si="76"/>
        <v>0</v>
      </c>
      <c r="AW104" s="252">
        <f t="shared" si="77"/>
        <v>0</v>
      </c>
      <c r="AX104" s="252"/>
      <c r="AY104" s="252">
        <f t="shared" si="65"/>
        <v>0</v>
      </c>
      <c r="AZ104" s="252">
        <f t="shared" si="66"/>
        <v>0</v>
      </c>
      <c r="BA104" s="252"/>
      <c r="BB104" s="252">
        <f t="shared" si="67"/>
        <v>0</v>
      </c>
      <c r="BC104" s="252"/>
      <c r="BD104" s="252">
        <f t="shared" si="68"/>
        <v>0</v>
      </c>
      <c r="BE104" s="252"/>
      <c r="BF104" s="252"/>
      <c r="BG104" s="252">
        <f t="shared" si="69"/>
        <v>0</v>
      </c>
      <c r="BH104" s="252"/>
      <c r="BI104" s="252">
        <f t="shared" si="70"/>
        <v>0</v>
      </c>
      <c r="BJ104" s="252">
        <f t="shared" si="71"/>
        <v>0</v>
      </c>
      <c r="BK104" s="252">
        <f t="shared" si="51"/>
        <v>0</v>
      </c>
      <c r="BM104" s="252">
        <f t="shared" si="52"/>
        <v>0</v>
      </c>
      <c r="BO104" s="252">
        <f t="shared" si="53"/>
        <v>0</v>
      </c>
    </row>
    <row r="105" spans="2:67" ht="20.100000000000001" customHeight="1">
      <c r="B105" s="11">
        <v>97</v>
      </c>
      <c r="C105" s="52" t="str">
        <f>CONCATENATE('2'!C100,'2'!Q100,'2'!D100,'2'!Q100,'2'!E100)</f>
        <v xml:space="preserve">  </v>
      </c>
      <c r="D105" s="51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12">
        <f t="shared" si="42"/>
        <v>0</v>
      </c>
      <c r="Z105" s="12">
        <f t="shared" si="43"/>
        <v>0</v>
      </c>
      <c r="AA105" s="12">
        <f t="shared" si="44"/>
        <v>0</v>
      </c>
      <c r="AB105" s="13">
        <f>ROUNDUP(((40/AA5)*Y105),0)</f>
        <v>0</v>
      </c>
      <c r="AC105" s="14"/>
      <c r="AD105" s="14"/>
      <c r="AE105" s="263"/>
      <c r="AF105" s="252">
        <f t="shared" si="54"/>
        <v>0</v>
      </c>
      <c r="AG105" s="252">
        <f t="shared" si="55"/>
        <v>0</v>
      </c>
      <c r="AH105" s="252">
        <f t="shared" si="56"/>
        <v>0</v>
      </c>
      <c r="AI105" s="252">
        <f t="shared" si="57"/>
        <v>0</v>
      </c>
      <c r="AJ105" s="252">
        <f t="shared" si="58"/>
        <v>0</v>
      </c>
      <c r="AK105" s="252">
        <f t="shared" si="59"/>
        <v>0</v>
      </c>
      <c r="AL105" s="252">
        <f t="shared" si="60"/>
        <v>0</v>
      </c>
      <c r="AM105" s="252">
        <f t="shared" si="61"/>
        <v>0</v>
      </c>
      <c r="AN105" s="252">
        <f t="shared" si="62"/>
        <v>0</v>
      </c>
      <c r="AO105" s="252">
        <f t="shared" si="63"/>
        <v>0</v>
      </c>
      <c r="AP105" s="252">
        <f t="shared" si="64"/>
        <v>0</v>
      </c>
      <c r="AQ105" s="252">
        <f t="shared" si="64"/>
        <v>0</v>
      </c>
      <c r="AR105" s="252">
        <f t="shared" si="72"/>
        <v>0</v>
      </c>
      <c r="AS105" s="252">
        <f t="shared" si="73"/>
        <v>0</v>
      </c>
      <c r="AT105" s="252">
        <f t="shared" si="74"/>
        <v>0</v>
      </c>
      <c r="AU105" s="252">
        <f t="shared" si="75"/>
        <v>0</v>
      </c>
      <c r="AV105" s="252">
        <f t="shared" si="76"/>
        <v>0</v>
      </c>
      <c r="AW105" s="252">
        <f t="shared" si="77"/>
        <v>0</v>
      </c>
      <c r="AX105" s="252"/>
      <c r="AY105" s="252">
        <f t="shared" si="65"/>
        <v>0</v>
      </c>
      <c r="AZ105" s="252">
        <f t="shared" si="66"/>
        <v>0</v>
      </c>
      <c r="BA105" s="252"/>
      <c r="BB105" s="252">
        <f t="shared" si="67"/>
        <v>0</v>
      </c>
      <c r="BC105" s="252"/>
      <c r="BD105" s="252">
        <f t="shared" si="68"/>
        <v>0</v>
      </c>
      <c r="BE105" s="252"/>
      <c r="BF105" s="252"/>
      <c r="BG105" s="252">
        <f t="shared" si="69"/>
        <v>0</v>
      </c>
      <c r="BH105" s="252"/>
      <c r="BI105" s="252">
        <f t="shared" si="70"/>
        <v>0</v>
      </c>
      <c r="BJ105" s="252">
        <f t="shared" si="71"/>
        <v>0</v>
      </c>
      <c r="BK105" s="252">
        <f t="shared" si="51"/>
        <v>0</v>
      </c>
      <c r="BM105" s="252">
        <f t="shared" si="52"/>
        <v>0</v>
      </c>
      <c r="BO105" s="252">
        <f t="shared" si="53"/>
        <v>0</v>
      </c>
    </row>
    <row r="106" spans="2:67" ht="20.100000000000001" customHeight="1">
      <c r="B106" s="11">
        <v>98</v>
      </c>
      <c r="C106" s="52" t="str">
        <f>CONCATENATE('2'!C101,'2'!Q101,'2'!D101,'2'!Q101,'2'!E101)</f>
        <v xml:space="preserve">  </v>
      </c>
      <c r="D106" s="51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12">
        <f t="shared" si="42"/>
        <v>0</v>
      </c>
      <c r="Z106" s="12">
        <f t="shared" si="43"/>
        <v>0</v>
      </c>
      <c r="AA106" s="12">
        <f t="shared" si="44"/>
        <v>0</v>
      </c>
      <c r="AB106" s="13">
        <f>ROUNDUP(((40/AA5)*Y106),0)</f>
        <v>0</v>
      </c>
      <c r="AC106" s="14"/>
      <c r="AD106" s="14"/>
      <c r="AE106" s="263"/>
      <c r="AF106" s="252">
        <f t="shared" si="54"/>
        <v>0</v>
      </c>
      <c r="AG106" s="252">
        <f t="shared" si="55"/>
        <v>0</v>
      </c>
      <c r="AH106" s="252">
        <f t="shared" si="56"/>
        <v>0</v>
      </c>
      <c r="AI106" s="252">
        <f t="shared" si="57"/>
        <v>0</v>
      </c>
      <c r="AJ106" s="252">
        <f t="shared" si="58"/>
        <v>0</v>
      </c>
      <c r="AK106" s="252">
        <f t="shared" si="59"/>
        <v>0</v>
      </c>
      <c r="AL106" s="252">
        <f t="shared" si="60"/>
        <v>0</v>
      </c>
      <c r="AM106" s="252">
        <f t="shared" si="61"/>
        <v>0</v>
      </c>
      <c r="AN106" s="252">
        <f t="shared" si="62"/>
        <v>0</v>
      </c>
      <c r="AO106" s="252">
        <f t="shared" si="63"/>
        <v>0</v>
      </c>
      <c r="AP106" s="252">
        <f t="shared" si="64"/>
        <v>0</v>
      </c>
      <c r="AQ106" s="252">
        <f t="shared" si="64"/>
        <v>0</v>
      </c>
      <c r="AR106" s="252">
        <f t="shared" si="72"/>
        <v>0</v>
      </c>
      <c r="AS106" s="252">
        <f t="shared" si="73"/>
        <v>0</v>
      </c>
      <c r="AT106" s="252">
        <f t="shared" si="74"/>
        <v>0</v>
      </c>
      <c r="AU106" s="252">
        <f t="shared" si="75"/>
        <v>0</v>
      </c>
      <c r="AV106" s="252">
        <f t="shared" si="76"/>
        <v>0</v>
      </c>
      <c r="AW106" s="252">
        <f t="shared" si="77"/>
        <v>0</v>
      </c>
      <c r="AX106" s="252"/>
      <c r="AY106" s="252">
        <f t="shared" si="65"/>
        <v>0</v>
      </c>
      <c r="AZ106" s="252">
        <f t="shared" si="66"/>
        <v>0</v>
      </c>
      <c r="BA106" s="252"/>
      <c r="BB106" s="252">
        <f t="shared" si="67"/>
        <v>0</v>
      </c>
      <c r="BC106" s="252"/>
      <c r="BD106" s="252">
        <f t="shared" si="68"/>
        <v>0</v>
      </c>
      <c r="BE106" s="252"/>
      <c r="BF106" s="252"/>
      <c r="BG106" s="252">
        <f t="shared" si="69"/>
        <v>0</v>
      </c>
      <c r="BH106" s="252"/>
      <c r="BI106" s="252">
        <f t="shared" si="70"/>
        <v>0</v>
      </c>
      <c r="BJ106" s="252">
        <f t="shared" si="71"/>
        <v>0</v>
      </c>
      <c r="BK106" s="252">
        <f t="shared" si="51"/>
        <v>0</v>
      </c>
      <c r="BM106" s="252">
        <f t="shared" si="52"/>
        <v>0</v>
      </c>
      <c r="BO106" s="252">
        <f t="shared" si="53"/>
        <v>0</v>
      </c>
    </row>
    <row r="107" spans="2:67" ht="20.100000000000001" customHeight="1">
      <c r="B107" s="11">
        <v>99</v>
      </c>
      <c r="C107" s="52" t="str">
        <f>CONCATENATE('2'!C102,'2'!Q102,'2'!D102,'2'!Q102,'2'!E102)</f>
        <v xml:space="preserve">  </v>
      </c>
      <c r="D107" s="51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12">
        <f t="shared" si="42"/>
        <v>0</v>
      </c>
      <c r="Z107" s="12">
        <f t="shared" si="43"/>
        <v>0</v>
      </c>
      <c r="AA107" s="12">
        <f t="shared" si="44"/>
        <v>0</v>
      </c>
      <c r="AB107" s="13">
        <f>ROUNDUP(((40/AA5)*Y107),0)</f>
        <v>0</v>
      </c>
      <c r="AC107" s="14"/>
      <c r="AD107" s="14"/>
      <c r="AE107" s="263"/>
      <c r="AF107" s="252">
        <f t="shared" si="54"/>
        <v>0</v>
      </c>
      <c r="AG107" s="252">
        <f t="shared" si="55"/>
        <v>0</v>
      </c>
      <c r="AH107" s="252">
        <f t="shared" si="56"/>
        <v>0</v>
      </c>
      <c r="AI107" s="252">
        <f t="shared" si="57"/>
        <v>0</v>
      </c>
      <c r="AJ107" s="252">
        <f t="shared" si="58"/>
        <v>0</v>
      </c>
      <c r="AK107" s="252">
        <f t="shared" si="59"/>
        <v>0</v>
      </c>
      <c r="AL107" s="252">
        <f t="shared" si="60"/>
        <v>0</v>
      </c>
      <c r="AM107" s="252">
        <f t="shared" si="61"/>
        <v>0</v>
      </c>
      <c r="AN107" s="252">
        <f t="shared" si="62"/>
        <v>0</v>
      </c>
      <c r="AO107" s="252">
        <f t="shared" si="63"/>
        <v>0</v>
      </c>
      <c r="AP107" s="252">
        <f t="shared" si="64"/>
        <v>0</v>
      </c>
      <c r="AQ107" s="252">
        <f t="shared" si="64"/>
        <v>0</v>
      </c>
      <c r="AR107" s="252">
        <f t="shared" si="72"/>
        <v>0</v>
      </c>
      <c r="AS107" s="252">
        <f t="shared" si="73"/>
        <v>0</v>
      </c>
      <c r="AT107" s="252">
        <f t="shared" si="74"/>
        <v>0</v>
      </c>
      <c r="AU107" s="252">
        <f t="shared" si="75"/>
        <v>0</v>
      </c>
      <c r="AV107" s="252">
        <f t="shared" si="76"/>
        <v>0</v>
      </c>
      <c r="AW107" s="252">
        <f t="shared" si="77"/>
        <v>0</v>
      </c>
      <c r="AX107" s="252"/>
      <c r="AY107" s="252">
        <f t="shared" si="65"/>
        <v>0</v>
      </c>
      <c r="AZ107" s="252">
        <f t="shared" si="66"/>
        <v>0</v>
      </c>
      <c r="BA107" s="252"/>
      <c r="BB107" s="252">
        <f t="shared" si="67"/>
        <v>0</v>
      </c>
      <c r="BC107" s="252"/>
      <c r="BD107" s="252">
        <f t="shared" si="68"/>
        <v>0</v>
      </c>
      <c r="BE107" s="252"/>
      <c r="BF107" s="252"/>
      <c r="BG107" s="252">
        <f t="shared" si="69"/>
        <v>0</v>
      </c>
      <c r="BH107" s="252"/>
      <c r="BI107" s="252">
        <f t="shared" si="70"/>
        <v>0</v>
      </c>
      <c r="BJ107" s="252">
        <f t="shared" si="71"/>
        <v>0</v>
      </c>
      <c r="BK107" s="252">
        <f t="shared" si="51"/>
        <v>0</v>
      </c>
      <c r="BM107" s="252">
        <f t="shared" si="52"/>
        <v>0</v>
      </c>
      <c r="BO107" s="252">
        <f t="shared" si="53"/>
        <v>0</v>
      </c>
    </row>
    <row r="108" spans="2:67" ht="20.100000000000001" customHeight="1">
      <c r="B108" s="11">
        <v>100</v>
      </c>
      <c r="C108" s="52" t="str">
        <f>CONCATENATE('2'!C103,'2'!Q103,'2'!D103,'2'!Q103,'2'!E103)</f>
        <v xml:space="preserve">  </v>
      </c>
      <c r="D108" s="51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12">
        <f t="shared" si="42"/>
        <v>0</v>
      </c>
      <c r="Z108" s="12">
        <f t="shared" si="43"/>
        <v>0</v>
      </c>
      <c r="AA108" s="12">
        <f t="shared" si="44"/>
        <v>0</v>
      </c>
      <c r="AB108" s="13">
        <f>ROUNDUP(((40/AA5)*Y108),0)</f>
        <v>0</v>
      </c>
      <c r="AC108" s="14"/>
      <c r="AD108" s="14"/>
      <c r="AE108" s="263"/>
      <c r="AF108" s="252">
        <f t="shared" si="54"/>
        <v>0</v>
      </c>
      <c r="AG108" s="252">
        <f t="shared" si="55"/>
        <v>0</v>
      </c>
      <c r="AH108" s="252">
        <f t="shared" si="56"/>
        <v>0</v>
      </c>
      <c r="AI108" s="252">
        <f t="shared" si="57"/>
        <v>0</v>
      </c>
      <c r="AJ108" s="252">
        <f t="shared" si="58"/>
        <v>0</v>
      </c>
      <c r="AK108" s="252">
        <f t="shared" si="59"/>
        <v>0</v>
      </c>
      <c r="AL108" s="252">
        <f t="shared" si="60"/>
        <v>0</v>
      </c>
      <c r="AM108" s="252">
        <f t="shared" si="61"/>
        <v>0</v>
      </c>
      <c r="AN108" s="252">
        <f t="shared" si="62"/>
        <v>0</v>
      </c>
      <c r="AO108" s="252">
        <f t="shared" si="63"/>
        <v>0</v>
      </c>
      <c r="AP108" s="252">
        <f t="shared" si="64"/>
        <v>0</v>
      </c>
      <c r="AQ108" s="252">
        <f t="shared" si="64"/>
        <v>0</v>
      </c>
      <c r="AR108" s="252">
        <f>BK108*2</f>
        <v>0</v>
      </c>
      <c r="AS108" s="252">
        <f>BK108*1</f>
        <v>0</v>
      </c>
      <c r="AT108" s="252">
        <f>BM108*2</f>
        <v>0</v>
      </c>
      <c r="AU108" s="252">
        <f>BM108*1</f>
        <v>0</v>
      </c>
      <c r="AV108" s="252">
        <f>BO108*2</f>
        <v>0</v>
      </c>
      <c r="AW108" s="252">
        <f>BO108*1</f>
        <v>0</v>
      </c>
      <c r="AX108" s="252"/>
      <c r="AY108" s="252">
        <f t="shared" si="65"/>
        <v>0</v>
      </c>
      <c r="AZ108" s="252">
        <f t="shared" si="66"/>
        <v>0</v>
      </c>
      <c r="BA108" s="252"/>
      <c r="BB108" s="252">
        <f t="shared" si="67"/>
        <v>0</v>
      </c>
      <c r="BC108" s="252"/>
      <c r="BD108" s="252">
        <f t="shared" si="68"/>
        <v>0</v>
      </c>
      <c r="BE108" s="252"/>
      <c r="BF108" s="252"/>
      <c r="BG108" s="252">
        <f t="shared" si="69"/>
        <v>0</v>
      </c>
      <c r="BH108" s="252"/>
      <c r="BI108" s="252">
        <f t="shared" si="70"/>
        <v>0</v>
      </c>
      <c r="BJ108" s="252">
        <f t="shared" si="71"/>
        <v>0</v>
      </c>
      <c r="BK108" s="252">
        <f t="shared" si="51"/>
        <v>0</v>
      </c>
      <c r="BM108" s="252">
        <f t="shared" si="52"/>
        <v>0</v>
      </c>
      <c r="BO108" s="252">
        <f t="shared" si="53"/>
        <v>0</v>
      </c>
    </row>
    <row r="109" spans="2:67" ht="18.75">
      <c r="AC109" s="19"/>
    </row>
    <row r="110" spans="2:67"/>
    <row r="111" spans="2:67" hidden="1"/>
  </sheetData>
  <protectedRanges>
    <protectedRange sqref="E8:X8" name="Range1"/>
    <protectedRange sqref="C2" name="Range2"/>
    <protectedRange sqref="E9:X108" name="Range1_1"/>
  </protectedRanges>
  <mergeCells count="25">
    <mergeCell ref="BK7:BL7"/>
    <mergeCell ref="BM7:BN7"/>
    <mergeCell ref="BO7:BP7"/>
    <mergeCell ref="AG7:AH7"/>
    <mergeCell ref="B3:AB3"/>
    <mergeCell ref="B4:AB4"/>
    <mergeCell ref="B5:C5"/>
    <mergeCell ref="F5:G5"/>
    <mergeCell ref="H5:J5"/>
    <mergeCell ref="O5:P5"/>
    <mergeCell ref="B7:B8"/>
    <mergeCell ref="C7:D8"/>
    <mergeCell ref="E7:X7"/>
    <mergeCell ref="Y7:AA7"/>
    <mergeCell ref="AB7:AB8"/>
    <mergeCell ref="BG7:BH7"/>
    <mergeCell ref="BD7:BF7"/>
    <mergeCell ref="AR7:AS7"/>
    <mergeCell ref="AT7:AU7"/>
    <mergeCell ref="AV7:AW7"/>
    <mergeCell ref="AI7:AJ7"/>
    <mergeCell ref="AK7:AM7"/>
    <mergeCell ref="AN7:AO7"/>
    <mergeCell ref="AZ7:BA7"/>
    <mergeCell ref="BB7:BC7"/>
  </mergeCells>
  <conditionalFormatting sqref="C9:D108">
    <cfRule type="cellIs" dxfId="19" priority="7" operator="equal">
      <formula>0</formula>
    </cfRule>
    <cfRule type="cellIs" dxfId="18" priority="8" operator="equal">
      <formula>0</formula>
    </cfRule>
  </conditionalFormatting>
  <conditionalFormatting sqref="E8:X108">
    <cfRule type="cellIs" dxfId="17" priority="6" operator="lessThan">
      <formula>1</formula>
    </cfRule>
  </conditionalFormatting>
  <conditionalFormatting sqref="E9:X108">
    <cfRule type="colorScale" priority="4">
      <colorScale>
        <cfvo type="min" val="0"/>
        <cfvo type="max" val="0"/>
        <color rgb="FFFF7128"/>
        <color rgb="FFFFEF9C"/>
      </colorScale>
    </cfRule>
    <cfRule type="expression" dxfId="16" priority="5">
      <formula>"O,P,]"</formula>
    </cfRule>
  </conditionalFormatting>
  <conditionalFormatting sqref="E9:X108">
    <cfRule type="cellIs" dxfId="15" priority="3" operator="lessThan">
      <formula>1</formula>
    </cfRule>
  </conditionalFormatting>
  <conditionalFormatting sqref="E9:X108">
    <cfRule type="colorScale" priority="1">
      <colorScale>
        <cfvo type="min" val="0"/>
        <cfvo type="max" val="0"/>
        <color rgb="FFFF7128"/>
        <color rgb="FFFFEF9C"/>
      </colorScale>
    </cfRule>
    <cfRule type="expression" dxfId="14" priority="2">
      <formula>"O,P,]"</formula>
    </cfRule>
  </conditionalFormatting>
  <dataValidations count="2">
    <dataValidation allowBlank="1" showInputMessage="1" showErrorMessage="1" errorTitle="==========ERROR=================" error="PLS" sqref="F8:X8"/>
    <dataValidation type="list" allowBlank="1" showInputMessage="1" showErrorMessage="1" sqref="E9:X108">
      <formula1>"P,OP,]P,OO],OOP,]]P,O]],]]],OOO,O]P"</formula1>
    </dataValidation>
  </dataValidations>
  <hyperlinks>
    <hyperlink ref="C2" location="'0'!B3" tooltip="CLICK ME" display="HOME"/>
  </hyperlinks>
  <pageMargins left="0.98425196850393704" right="0.27559055118110237" top="0.62992125984251968" bottom="0.82677165354330717" header="0.31496062992125984" footer="0.55118110236220474"/>
  <pageSetup paperSize="5" orientation="landscape" blackAndWhite="1" r:id="rId1"/>
  <headerFooter>
    <oddFooter>&amp;LPage No :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/>
  <dimension ref="A1:BQ111"/>
  <sheetViews>
    <sheetView showGridLines="0" showRowColHeaders="0" zoomScale="85" zoomScaleNormal="85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W12" sqref="W12"/>
    </sheetView>
  </sheetViews>
  <sheetFormatPr defaultColWidth="0" defaultRowHeight="15" customHeight="1" zeroHeight="1"/>
  <cols>
    <col min="1" max="1" width="5.42578125" style="10" customWidth="1"/>
    <col min="2" max="2" width="5.140625" style="10" customWidth="1"/>
    <col min="3" max="3" width="9.140625" style="10" customWidth="1"/>
    <col min="4" max="4" width="20.28515625" style="10" customWidth="1"/>
    <col min="5" max="24" width="5.140625" style="10" customWidth="1"/>
    <col min="25" max="27" width="4.7109375" style="10" customWidth="1"/>
    <col min="28" max="28" width="6.5703125" style="10" customWidth="1"/>
    <col min="29" max="29" width="5.7109375" style="10" customWidth="1"/>
    <col min="30" max="30" width="9.42578125" style="235" hidden="1" customWidth="1"/>
    <col min="31" max="31" width="4.7109375" style="235" hidden="1" customWidth="1"/>
    <col min="32" max="62" width="4.7109375" style="251" hidden="1" customWidth="1"/>
    <col min="63" max="68" width="4.7109375" style="252" hidden="1" customWidth="1"/>
    <col min="69" max="69" width="9.140625" style="235" hidden="1" customWidth="1"/>
    <col min="70" max="16384" width="9.140625" style="10" hidden="1"/>
  </cols>
  <sheetData>
    <row r="1" spans="1:69" ht="20.100000000000001" customHeight="1">
      <c r="E1" s="214" t="s">
        <v>312</v>
      </c>
    </row>
    <row r="2" spans="1:69" ht="20.100000000000001" customHeight="1">
      <c r="A2" s="220"/>
      <c r="C2" s="232" t="s">
        <v>15</v>
      </c>
      <c r="E2" s="216" t="s">
        <v>314</v>
      </c>
    </row>
    <row r="3" spans="1:69" ht="28.5">
      <c r="B3" s="318" t="s">
        <v>209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2"/>
      <c r="AD3" s="254"/>
      <c r="AE3" s="255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</row>
    <row r="4" spans="1:69" ht="24.75" customHeight="1">
      <c r="B4" s="319" t="s">
        <v>328</v>
      </c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D4" s="256"/>
      <c r="AE4" s="257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</row>
    <row r="5" spans="1:69" ht="18.75">
      <c r="B5" s="320" t="s">
        <v>5</v>
      </c>
      <c r="C5" s="320"/>
      <c r="D5" s="48" t="str">
        <f>'1'!D8</f>
        <v>#</v>
      </c>
      <c r="E5" s="4"/>
      <c r="F5" s="321" t="s">
        <v>133</v>
      </c>
      <c r="G5" s="321"/>
      <c r="H5" s="322" t="s">
        <v>206</v>
      </c>
      <c r="I5" s="322"/>
      <c r="J5" s="322"/>
      <c r="K5" s="5"/>
      <c r="L5" s="5"/>
      <c r="M5" s="5"/>
      <c r="N5" s="5"/>
      <c r="O5" s="320" t="s">
        <v>134</v>
      </c>
      <c r="P5" s="320"/>
      <c r="Q5" s="50">
        <v>2</v>
      </c>
      <c r="R5" s="5"/>
      <c r="S5" s="5"/>
      <c r="T5" s="5"/>
      <c r="U5" s="5"/>
      <c r="V5" s="4"/>
      <c r="W5" s="6"/>
      <c r="X5" s="6"/>
      <c r="Y5" s="6"/>
      <c r="Z5" s="49" t="s">
        <v>135</v>
      </c>
      <c r="AA5" s="50">
        <f>COUNTIF(E8:X8,"*")</f>
        <v>20</v>
      </c>
      <c r="AB5" s="7"/>
      <c r="AC5" s="7"/>
      <c r="AD5" s="258"/>
      <c r="AE5" s="259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</row>
    <row r="6" spans="1:69" ht="7.5" customHeight="1">
      <c r="B6" s="8"/>
      <c r="C6" s="8"/>
      <c r="D6" s="8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8"/>
      <c r="Z6" s="8"/>
      <c r="AA6" s="8"/>
      <c r="AB6" s="8"/>
      <c r="AC6" s="8"/>
      <c r="AD6" s="260"/>
      <c r="AE6" s="260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</row>
    <row r="7" spans="1:69" ht="57.75" customHeight="1">
      <c r="B7" s="313" t="s">
        <v>16</v>
      </c>
      <c r="C7" s="323" t="s">
        <v>211</v>
      </c>
      <c r="D7" s="323"/>
      <c r="E7" s="324" t="s">
        <v>137</v>
      </c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5" t="s">
        <v>138</v>
      </c>
      <c r="Z7" s="325"/>
      <c r="AA7" s="325"/>
      <c r="AB7" s="326" t="s">
        <v>210</v>
      </c>
      <c r="AC7" s="9"/>
      <c r="AD7" s="261"/>
      <c r="AF7" s="252" t="s">
        <v>139</v>
      </c>
      <c r="AG7" s="316" t="s">
        <v>140</v>
      </c>
      <c r="AH7" s="316"/>
      <c r="AI7" s="316" t="s">
        <v>141</v>
      </c>
      <c r="AJ7" s="316"/>
      <c r="AK7" s="316" t="s">
        <v>142</v>
      </c>
      <c r="AL7" s="316"/>
      <c r="AM7" s="316"/>
      <c r="AN7" s="316" t="s">
        <v>143</v>
      </c>
      <c r="AO7" s="316"/>
      <c r="AP7" s="252" t="s">
        <v>144</v>
      </c>
      <c r="AQ7" s="252" t="s">
        <v>145</v>
      </c>
      <c r="AR7" s="316" t="s">
        <v>320</v>
      </c>
      <c r="AS7" s="316"/>
      <c r="AT7" s="316" t="s">
        <v>321</v>
      </c>
      <c r="AU7" s="316"/>
      <c r="AV7" s="316" t="s">
        <v>322</v>
      </c>
      <c r="AW7" s="316"/>
      <c r="AX7" s="252"/>
      <c r="AY7" s="252" t="s">
        <v>139</v>
      </c>
      <c r="AZ7" s="316" t="s">
        <v>140</v>
      </c>
      <c r="BA7" s="316"/>
      <c r="BB7" s="316" t="s">
        <v>141</v>
      </c>
      <c r="BC7" s="316"/>
      <c r="BD7" s="316" t="s">
        <v>142</v>
      </c>
      <c r="BE7" s="316"/>
      <c r="BF7" s="316"/>
      <c r="BG7" s="316" t="s">
        <v>143</v>
      </c>
      <c r="BH7" s="316"/>
      <c r="BI7" s="252" t="s">
        <v>144</v>
      </c>
      <c r="BJ7" s="252" t="s">
        <v>145</v>
      </c>
      <c r="BK7" s="316" t="s">
        <v>320</v>
      </c>
      <c r="BL7" s="316"/>
      <c r="BM7" s="316" t="s">
        <v>321</v>
      </c>
      <c r="BN7" s="316"/>
      <c r="BO7" s="316" t="s">
        <v>322</v>
      </c>
      <c r="BP7" s="316"/>
    </row>
    <row r="8" spans="1:69" ht="24" customHeight="1">
      <c r="B8" s="313"/>
      <c r="C8" s="323"/>
      <c r="D8" s="323"/>
      <c r="E8" s="18" t="s">
        <v>30</v>
      </c>
      <c r="F8" s="18" t="s">
        <v>33</v>
      </c>
      <c r="G8" s="18" t="s">
        <v>34</v>
      </c>
      <c r="H8" s="18" t="s">
        <v>35</v>
      </c>
      <c r="I8" s="18" t="s">
        <v>36</v>
      </c>
      <c r="J8" s="18" t="s">
        <v>37</v>
      </c>
      <c r="K8" s="18" t="s">
        <v>38</v>
      </c>
      <c r="L8" s="18" t="s">
        <v>39</v>
      </c>
      <c r="M8" s="18" t="s">
        <v>40</v>
      </c>
      <c r="N8" s="18" t="s">
        <v>31</v>
      </c>
      <c r="O8" s="18" t="s">
        <v>41</v>
      </c>
      <c r="P8" s="18" t="s">
        <v>42</v>
      </c>
      <c r="Q8" s="18" t="s">
        <v>43</v>
      </c>
      <c r="R8" s="18" t="s">
        <v>44</v>
      </c>
      <c r="S8" s="18" t="s">
        <v>45</v>
      </c>
      <c r="T8" s="18" t="s">
        <v>46</v>
      </c>
      <c r="U8" s="18" t="s">
        <v>47</v>
      </c>
      <c r="V8" s="18" t="s">
        <v>48</v>
      </c>
      <c r="W8" s="18" t="s">
        <v>49</v>
      </c>
      <c r="X8" s="18" t="s">
        <v>50</v>
      </c>
      <c r="Y8" s="16" t="s">
        <v>139</v>
      </c>
      <c r="Z8" s="17" t="s">
        <v>148</v>
      </c>
      <c r="AA8" s="16" t="s">
        <v>146</v>
      </c>
      <c r="AB8" s="326"/>
      <c r="AC8" s="9"/>
      <c r="AD8" s="261"/>
      <c r="AF8" s="252" t="s">
        <v>139</v>
      </c>
      <c r="AG8" s="252" t="s">
        <v>146</v>
      </c>
      <c r="AH8" s="252" t="s">
        <v>139</v>
      </c>
      <c r="AI8" s="252" t="s">
        <v>147</v>
      </c>
      <c r="AJ8" s="252" t="s">
        <v>139</v>
      </c>
      <c r="AK8" s="252" t="s">
        <v>146</v>
      </c>
      <c r="AL8" s="252" t="s">
        <v>147</v>
      </c>
      <c r="AM8" s="252" t="s">
        <v>139</v>
      </c>
      <c r="AN8" s="252" t="s">
        <v>146</v>
      </c>
      <c r="AO8" s="252" t="s">
        <v>147</v>
      </c>
      <c r="AP8" s="252" t="s">
        <v>146</v>
      </c>
      <c r="AQ8" s="252" t="s">
        <v>147</v>
      </c>
      <c r="AR8" s="252" t="s">
        <v>146</v>
      </c>
      <c r="AS8" s="252" t="s">
        <v>139</v>
      </c>
      <c r="AT8" s="252" t="s">
        <v>147</v>
      </c>
      <c r="AU8" s="252" t="s">
        <v>139</v>
      </c>
      <c r="AV8" s="252" t="s">
        <v>146</v>
      </c>
      <c r="AW8" s="252" t="s">
        <v>147</v>
      </c>
      <c r="AX8" s="252"/>
      <c r="AY8" s="252" t="s">
        <v>139</v>
      </c>
      <c r="AZ8" s="252" t="s">
        <v>146</v>
      </c>
      <c r="BA8" s="252" t="s">
        <v>139</v>
      </c>
      <c r="BB8" s="252" t="s">
        <v>147</v>
      </c>
      <c r="BC8" s="252" t="s">
        <v>139</v>
      </c>
      <c r="BD8" s="252" t="s">
        <v>146</v>
      </c>
      <c r="BE8" s="252" t="s">
        <v>147</v>
      </c>
      <c r="BF8" s="252" t="s">
        <v>139</v>
      </c>
      <c r="BG8" s="252" t="s">
        <v>146</v>
      </c>
      <c r="BH8" s="252" t="s">
        <v>147</v>
      </c>
      <c r="BI8" s="252" t="s">
        <v>146</v>
      </c>
      <c r="BJ8" s="252" t="s">
        <v>147</v>
      </c>
      <c r="BK8" s="252" t="s">
        <v>146</v>
      </c>
      <c r="BL8" s="252" t="s">
        <v>139</v>
      </c>
      <c r="BM8" s="252" t="s">
        <v>147</v>
      </c>
      <c r="BN8" s="252" t="s">
        <v>139</v>
      </c>
      <c r="BO8" s="252" t="s">
        <v>146</v>
      </c>
      <c r="BP8" s="252" t="s">
        <v>147</v>
      </c>
    </row>
    <row r="9" spans="1:69" s="15" customFormat="1" ht="20.100000000000001" customHeight="1">
      <c r="B9" s="11">
        <v>1</v>
      </c>
      <c r="C9" s="52" t="str">
        <f>CONCATENATE('2'!C4,'2'!Q4,'2'!D4,'2'!Q4,'2'!E4)</f>
        <v>રાઠોડ જય શંકરભાઇ</v>
      </c>
      <c r="D9" s="51"/>
      <c r="E9" s="20" t="s">
        <v>139</v>
      </c>
      <c r="F9" s="20" t="s">
        <v>139</v>
      </c>
      <c r="G9" s="20" t="s">
        <v>139</v>
      </c>
      <c r="H9" s="20" t="s">
        <v>139</v>
      </c>
      <c r="I9" s="20" t="s">
        <v>139</v>
      </c>
      <c r="J9" s="20" t="s">
        <v>139</v>
      </c>
      <c r="K9" s="20" t="s">
        <v>139</v>
      </c>
      <c r="L9" s="20" t="s">
        <v>139</v>
      </c>
      <c r="M9" s="20" t="s">
        <v>139</v>
      </c>
      <c r="N9" s="20" t="s">
        <v>139</v>
      </c>
      <c r="O9" s="20" t="s">
        <v>139</v>
      </c>
      <c r="P9" s="20" t="s">
        <v>139</v>
      </c>
      <c r="Q9" s="20" t="s">
        <v>139</v>
      </c>
      <c r="R9" s="20" t="s">
        <v>139</v>
      </c>
      <c r="S9" s="20" t="s">
        <v>139</v>
      </c>
      <c r="T9" s="20" t="s">
        <v>139</v>
      </c>
      <c r="U9" s="20" t="s">
        <v>139</v>
      </c>
      <c r="V9" s="20" t="s">
        <v>139</v>
      </c>
      <c r="W9" s="20" t="s">
        <v>139</v>
      </c>
      <c r="X9" s="20" t="s">
        <v>145</v>
      </c>
      <c r="Y9" s="12">
        <f t="shared" ref="Y9:Y40" si="0">AF9+AH9+AJ9+AM9+AS9+AU9</f>
        <v>19</v>
      </c>
      <c r="Z9" s="12">
        <f t="shared" ref="Z9:Z40" si="1">AI9+AL9+AO9+AQ9+AT9+AW9</f>
        <v>3</v>
      </c>
      <c r="AA9" s="12">
        <f t="shared" ref="AA9:AA40" si="2">AG9+AK9+AN9+AP9+AR9+AV9</f>
        <v>0</v>
      </c>
      <c r="AB9" s="13">
        <f>ROUNDUP(((40/AA5)*Y9),0)</f>
        <v>38</v>
      </c>
      <c r="AC9" s="14"/>
      <c r="AD9" s="262"/>
      <c r="AE9" s="263"/>
      <c r="AF9" s="252">
        <f>(AY9*1)</f>
        <v>19</v>
      </c>
      <c r="AG9" s="252">
        <f>AZ9*1</f>
        <v>0</v>
      </c>
      <c r="AH9" s="252">
        <f>AZ9*1</f>
        <v>0</v>
      </c>
      <c r="AI9" s="252">
        <f>BB9*1</f>
        <v>0</v>
      </c>
      <c r="AJ9" s="252">
        <f>BB9*1</f>
        <v>0</v>
      </c>
      <c r="AK9" s="252">
        <f>BD9*1</f>
        <v>0</v>
      </c>
      <c r="AL9" s="252">
        <f>BD9*1</f>
        <v>0</v>
      </c>
      <c r="AM9" s="252">
        <f>BD9*1</f>
        <v>0</v>
      </c>
      <c r="AN9" s="252">
        <f>BG9*1</f>
        <v>0</v>
      </c>
      <c r="AO9" s="252">
        <f>BG9*2</f>
        <v>0</v>
      </c>
      <c r="AP9" s="252">
        <f>BI9*3</f>
        <v>0</v>
      </c>
      <c r="AQ9" s="252">
        <f>BJ9*3</f>
        <v>3</v>
      </c>
      <c r="AR9" s="252">
        <f t="shared" ref="AR9:AR40" si="3">BK9*2</f>
        <v>0</v>
      </c>
      <c r="AS9" s="252">
        <f t="shared" ref="AS9:AS40" si="4">BK9*1</f>
        <v>0</v>
      </c>
      <c r="AT9" s="252">
        <f t="shared" ref="AT9:AT40" si="5">BM9*2</f>
        <v>0</v>
      </c>
      <c r="AU9" s="252">
        <f t="shared" ref="AU9:AU40" si="6">BM9*1</f>
        <v>0</v>
      </c>
      <c r="AV9" s="252">
        <f t="shared" ref="AV9:AV40" si="7">BO9*2</f>
        <v>0</v>
      </c>
      <c r="AW9" s="252">
        <f t="shared" ref="AW9:AW40" si="8">BO9*1</f>
        <v>0</v>
      </c>
      <c r="AX9" s="252"/>
      <c r="AY9" s="252">
        <f>COUNTIF(E9:X9,"P")</f>
        <v>19</v>
      </c>
      <c r="AZ9" s="252">
        <f>COUNTIF(E9:X9,"OP")</f>
        <v>0</v>
      </c>
      <c r="BA9" s="252"/>
      <c r="BB9" s="252">
        <f>COUNTIF(E9:X9,"]P")</f>
        <v>0</v>
      </c>
      <c r="BC9" s="252"/>
      <c r="BD9" s="252">
        <f>COUNTIF(E9:X9,"O]P")</f>
        <v>0</v>
      </c>
      <c r="BE9" s="252"/>
      <c r="BF9" s="252"/>
      <c r="BG9" s="252">
        <f>COUNTIF(E9:X9,"O]]")</f>
        <v>0</v>
      </c>
      <c r="BH9" s="252"/>
      <c r="BI9" s="252">
        <f>COUNTIF(E9:X9,"OOO")</f>
        <v>0</v>
      </c>
      <c r="BJ9" s="252">
        <f>COUNTIF(E9:X9,"]]]")</f>
        <v>1</v>
      </c>
      <c r="BK9" s="252">
        <f t="shared" ref="BK9:BK40" si="9">COUNTIF(E9:X9,"OOP")</f>
        <v>0</v>
      </c>
      <c r="BL9" s="252"/>
      <c r="BM9" s="252">
        <f t="shared" ref="BM9:BM40" si="10">COUNTIF(E9:X9,"]]P")</f>
        <v>0</v>
      </c>
      <c r="BN9" s="252"/>
      <c r="BO9" s="252">
        <f t="shared" ref="BO9:BO40" si="11">COUNTIF(E9:X9,"OO]")</f>
        <v>0</v>
      </c>
      <c r="BP9" s="252"/>
      <c r="BQ9" s="263"/>
    </row>
    <row r="10" spans="1:69" ht="20.100000000000001" customHeight="1">
      <c r="B10" s="11">
        <v>2</v>
      </c>
      <c r="C10" s="52" t="str">
        <f>CONCATENATE('2'!C5,'2'!Q5,'2'!D5,'2'!Q5,'2'!E5)</f>
        <v>રાઠોડ મનિષ રમેશભાઇ</v>
      </c>
      <c r="D10" s="51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12">
        <f t="shared" si="0"/>
        <v>0</v>
      </c>
      <c r="Z10" s="12">
        <f t="shared" si="1"/>
        <v>0</v>
      </c>
      <c r="AA10" s="12">
        <f t="shared" si="2"/>
        <v>0</v>
      </c>
      <c r="AB10" s="13">
        <f>ROUNDUP(((40/AA5)*Y10),0)</f>
        <v>0</v>
      </c>
      <c r="AC10" s="14"/>
      <c r="AD10" s="262"/>
      <c r="AE10" s="263"/>
      <c r="AF10" s="252">
        <f t="shared" ref="AF10:AF73" si="12">(AY10*1)</f>
        <v>0</v>
      </c>
      <c r="AG10" s="252">
        <f t="shared" ref="AG10:AG73" si="13">AZ10*1</f>
        <v>0</v>
      </c>
      <c r="AH10" s="252">
        <f t="shared" ref="AH10:AH73" si="14">AZ10*1</f>
        <v>0</v>
      </c>
      <c r="AI10" s="252">
        <f t="shared" ref="AI10:AI73" si="15">BB10*1</f>
        <v>0</v>
      </c>
      <c r="AJ10" s="252">
        <f t="shared" ref="AJ10:AJ73" si="16">BB10*1</f>
        <v>0</v>
      </c>
      <c r="AK10" s="252">
        <f t="shared" ref="AK10:AK73" si="17">BD10*1</f>
        <v>0</v>
      </c>
      <c r="AL10" s="252">
        <f t="shared" ref="AL10:AL73" si="18">BD10*1</f>
        <v>0</v>
      </c>
      <c r="AM10" s="252">
        <f t="shared" ref="AM10:AM73" si="19">BD10*1</f>
        <v>0</v>
      </c>
      <c r="AN10" s="252">
        <f t="shared" ref="AN10:AN73" si="20">BG10*1</f>
        <v>0</v>
      </c>
      <c r="AO10" s="252">
        <f t="shared" ref="AO10:AO73" si="21">BG10*2</f>
        <v>0</v>
      </c>
      <c r="AP10" s="252">
        <f t="shared" ref="AP10:AQ73" si="22">BI10*3</f>
        <v>0</v>
      </c>
      <c r="AQ10" s="252">
        <f t="shared" si="22"/>
        <v>0</v>
      </c>
      <c r="AR10" s="252">
        <f t="shared" si="3"/>
        <v>0</v>
      </c>
      <c r="AS10" s="252">
        <f t="shared" si="4"/>
        <v>0</v>
      </c>
      <c r="AT10" s="252">
        <f t="shared" si="5"/>
        <v>0</v>
      </c>
      <c r="AU10" s="252">
        <f t="shared" si="6"/>
        <v>0</v>
      </c>
      <c r="AV10" s="252">
        <f t="shared" si="7"/>
        <v>0</v>
      </c>
      <c r="AW10" s="252">
        <f t="shared" si="8"/>
        <v>0</v>
      </c>
      <c r="AX10" s="252"/>
      <c r="AY10" s="252">
        <f t="shared" ref="AY10:AY73" si="23">COUNTIF(E10:X10,"P")</f>
        <v>0</v>
      </c>
      <c r="AZ10" s="252">
        <f t="shared" ref="AZ10:AZ73" si="24">COUNTIF(E10:X10,"OP")</f>
        <v>0</v>
      </c>
      <c r="BA10" s="252"/>
      <c r="BB10" s="252">
        <f t="shared" ref="BB10:BB73" si="25">COUNTIF(E10:X10,"]P")</f>
        <v>0</v>
      </c>
      <c r="BC10" s="252"/>
      <c r="BD10" s="252">
        <f t="shared" ref="BD10:BD73" si="26">COUNTIF(E10:X10,"O]P")</f>
        <v>0</v>
      </c>
      <c r="BE10" s="252"/>
      <c r="BF10" s="252"/>
      <c r="BG10" s="252">
        <f t="shared" ref="BG10:BG73" si="27">COUNTIF(E10:X10,"O]]")</f>
        <v>0</v>
      </c>
      <c r="BH10" s="252"/>
      <c r="BI10" s="252">
        <f t="shared" ref="BI10:BI73" si="28">COUNTIF(E10:X10,"OOO")</f>
        <v>0</v>
      </c>
      <c r="BJ10" s="252">
        <f t="shared" ref="BJ10:BJ73" si="29">COUNTIF(E10:X10,"]]]")</f>
        <v>0</v>
      </c>
      <c r="BK10" s="252">
        <f t="shared" si="9"/>
        <v>0</v>
      </c>
      <c r="BM10" s="252">
        <f t="shared" si="10"/>
        <v>0</v>
      </c>
      <c r="BO10" s="252">
        <f t="shared" si="11"/>
        <v>0</v>
      </c>
    </row>
    <row r="11" spans="1:69" ht="20.100000000000001" customHeight="1">
      <c r="B11" s="11">
        <v>3</v>
      </c>
      <c r="C11" s="52" t="str">
        <f>CONCATENATE('2'!C6,'2'!Q6,'2'!D6,'2'!Q6,'2'!E6)</f>
        <v>વાઘેલા દિવ્યા સંજયભાઇ</v>
      </c>
      <c r="D11" s="51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2">
        <f t="shared" si="0"/>
        <v>0</v>
      </c>
      <c r="Z11" s="12">
        <f t="shared" si="1"/>
        <v>0</v>
      </c>
      <c r="AA11" s="12">
        <f t="shared" si="2"/>
        <v>0</v>
      </c>
      <c r="AB11" s="13">
        <f>ROUNDUP(((40/AA5)*Y11),0)</f>
        <v>0</v>
      </c>
      <c r="AC11" s="14"/>
      <c r="AD11" s="262"/>
      <c r="AE11" s="263"/>
      <c r="AF11" s="252">
        <f t="shared" si="12"/>
        <v>0</v>
      </c>
      <c r="AG11" s="252">
        <f t="shared" si="13"/>
        <v>0</v>
      </c>
      <c r="AH11" s="252">
        <f t="shared" si="14"/>
        <v>0</v>
      </c>
      <c r="AI11" s="252">
        <f t="shared" si="15"/>
        <v>0</v>
      </c>
      <c r="AJ11" s="252">
        <f t="shared" si="16"/>
        <v>0</v>
      </c>
      <c r="AK11" s="252">
        <f t="shared" si="17"/>
        <v>0</v>
      </c>
      <c r="AL11" s="252">
        <f t="shared" si="18"/>
        <v>0</v>
      </c>
      <c r="AM11" s="252">
        <f t="shared" si="19"/>
        <v>0</v>
      </c>
      <c r="AN11" s="252">
        <f t="shared" si="20"/>
        <v>0</v>
      </c>
      <c r="AO11" s="252">
        <f t="shared" si="21"/>
        <v>0</v>
      </c>
      <c r="AP11" s="252">
        <f t="shared" si="22"/>
        <v>0</v>
      </c>
      <c r="AQ11" s="252">
        <f t="shared" si="22"/>
        <v>0</v>
      </c>
      <c r="AR11" s="252">
        <f t="shared" si="3"/>
        <v>0</v>
      </c>
      <c r="AS11" s="252">
        <f t="shared" si="4"/>
        <v>0</v>
      </c>
      <c r="AT11" s="252">
        <f t="shared" si="5"/>
        <v>0</v>
      </c>
      <c r="AU11" s="252">
        <f t="shared" si="6"/>
        <v>0</v>
      </c>
      <c r="AV11" s="252">
        <f t="shared" si="7"/>
        <v>0</v>
      </c>
      <c r="AW11" s="252">
        <f t="shared" si="8"/>
        <v>0</v>
      </c>
      <c r="AX11" s="252"/>
      <c r="AY11" s="252">
        <f t="shared" si="23"/>
        <v>0</v>
      </c>
      <c r="AZ11" s="252">
        <f t="shared" si="24"/>
        <v>0</v>
      </c>
      <c r="BA11" s="252"/>
      <c r="BB11" s="252">
        <f t="shared" si="25"/>
        <v>0</v>
      </c>
      <c r="BC11" s="252"/>
      <c r="BD11" s="252">
        <f t="shared" si="26"/>
        <v>0</v>
      </c>
      <c r="BE11" s="252"/>
      <c r="BF11" s="252"/>
      <c r="BG11" s="252">
        <f t="shared" si="27"/>
        <v>0</v>
      </c>
      <c r="BH11" s="252"/>
      <c r="BI11" s="252">
        <f t="shared" si="28"/>
        <v>0</v>
      </c>
      <c r="BJ11" s="252">
        <f t="shared" si="29"/>
        <v>0</v>
      </c>
      <c r="BK11" s="252">
        <f t="shared" si="9"/>
        <v>0</v>
      </c>
      <c r="BM11" s="252">
        <f t="shared" si="10"/>
        <v>0</v>
      </c>
      <c r="BO11" s="252">
        <f t="shared" si="11"/>
        <v>0</v>
      </c>
    </row>
    <row r="12" spans="1:69" ht="20.100000000000001" customHeight="1">
      <c r="B12" s="11">
        <v>4</v>
      </c>
      <c r="C12" s="52" t="str">
        <f>CONCATENATE('2'!C7,'2'!Q7,'2'!D7,'2'!Q7,'2'!E7)</f>
        <v>રાઠોડ શિયા ચેતનભાઇ</v>
      </c>
      <c r="D12" s="51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12">
        <f t="shared" si="0"/>
        <v>0</v>
      </c>
      <c r="Z12" s="12">
        <f t="shared" si="1"/>
        <v>0</v>
      </c>
      <c r="AA12" s="12">
        <f t="shared" si="2"/>
        <v>0</v>
      </c>
      <c r="AB12" s="13">
        <f>ROUNDUP(((40/AA5)*Y12),0)</f>
        <v>0</v>
      </c>
      <c r="AC12" s="14"/>
      <c r="AD12" s="262"/>
      <c r="AE12" s="263"/>
      <c r="AF12" s="252">
        <f t="shared" si="12"/>
        <v>0</v>
      </c>
      <c r="AG12" s="252">
        <f t="shared" si="13"/>
        <v>0</v>
      </c>
      <c r="AH12" s="252">
        <f t="shared" si="14"/>
        <v>0</v>
      </c>
      <c r="AI12" s="252">
        <f t="shared" si="15"/>
        <v>0</v>
      </c>
      <c r="AJ12" s="252">
        <f t="shared" si="16"/>
        <v>0</v>
      </c>
      <c r="AK12" s="252">
        <f t="shared" si="17"/>
        <v>0</v>
      </c>
      <c r="AL12" s="252">
        <f t="shared" si="18"/>
        <v>0</v>
      </c>
      <c r="AM12" s="252">
        <f t="shared" si="19"/>
        <v>0</v>
      </c>
      <c r="AN12" s="252">
        <f t="shared" si="20"/>
        <v>0</v>
      </c>
      <c r="AO12" s="252">
        <f t="shared" si="21"/>
        <v>0</v>
      </c>
      <c r="AP12" s="252">
        <f t="shared" si="22"/>
        <v>0</v>
      </c>
      <c r="AQ12" s="252">
        <f t="shared" si="22"/>
        <v>0</v>
      </c>
      <c r="AR12" s="252">
        <f t="shared" si="3"/>
        <v>0</v>
      </c>
      <c r="AS12" s="252">
        <f t="shared" si="4"/>
        <v>0</v>
      </c>
      <c r="AT12" s="252">
        <f t="shared" si="5"/>
        <v>0</v>
      </c>
      <c r="AU12" s="252">
        <f t="shared" si="6"/>
        <v>0</v>
      </c>
      <c r="AV12" s="252">
        <f t="shared" si="7"/>
        <v>0</v>
      </c>
      <c r="AW12" s="252">
        <f t="shared" si="8"/>
        <v>0</v>
      </c>
      <c r="AX12" s="252"/>
      <c r="AY12" s="252">
        <f t="shared" si="23"/>
        <v>0</v>
      </c>
      <c r="AZ12" s="252">
        <f t="shared" si="24"/>
        <v>0</v>
      </c>
      <c r="BA12" s="252"/>
      <c r="BB12" s="252">
        <f t="shared" si="25"/>
        <v>0</v>
      </c>
      <c r="BC12" s="252"/>
      <c r="BD12" s="252">
        <f t="shared" si="26"/>
        <v>0</v>
      </c>
      <c r="BE12" s="252"/>
      <c r="BF12" s="252"/>
      <c r="BG12" s="252">
        <f t="shared" si="27"/>
        <v>0</v>
      </c>
      <c r="BH12" s="252"/>
      <c r="BI12" s="252">
        <f t="shared" si="28"/>
        <v>0</v>
      </c>
      <c r="BJ12" s="252">
        <f t="shared" si="29"/>
        <v>0</v>
      </c>
      <c r="BK12" s="252">
        <f t="shared" si="9"/>
        <v>0</v>
      </c>
      <c r="BM12" s="252">
        <f t="shared" si="10"/>
        <v>0</v>
      </c>
      <c r="BO12" s="252">
        <f t="shared" si="11"/>
        <v>0</v>
      </c>
    </row>
    <row r="13" spans="1:69" ht="20.100000000000001" customHeight="1">
      <c r="B13" s="11">
        <v>5</v>
      </c>
      <c r="C13" s="52" t="str">
        <f>CONCATENATE('2'!C8,'2'!Q8,'2'!D8,'2'!Q8,'2'!E8)</f>
        <v xml:space="preserve">  </v>
      </c>
      <c r="D13" s="51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2">
        <f t="shared" si="0"/>
        <v>0</v>
      </c>
      <c r="Z13" s="12">
        <f t="shared" si="1"/>
        <v>0</v>
      </c>
      <c r="AA13" s="12">
        <f t="shared" si="2"/>
        <v>0</v>
      </c>
      <c r="AB13" s="13">
        <f>ROUNDUP(((40/AA5)*Y13),0)</f>
        <v>0</v>
      </c>
      <c r="AC13" s="14"/>
      <c r="AD13" s="262"/>
      <c r="AE13" s="263"/>
      <c r="AF13" s="252">
        <f t="shared" si="12"/>
        <v>0</v>
      </c>
      <c r="AG13" s="252">
        <f t="shared" si="13"/>
        <v>0</v>
      </c>
      <c r="AH13" s="252">
        <f t="shared" si="14"/>
        <v>0</v>
      </c>
      <c r="AI13" s="252">
        <f t="shared" si="15"/>
        <v>0</v>
      </c>
      <c r="AJ13" s="252">
        <f t="shared" si="16"/>
        <v>0</v>
      </c>
      <c r="AK13" s="252">
        <f t="shared" si="17"/>
        <v>0</v>
      </c>
      <c r="AL13" s="252">
        <f t="shared" si="18"/>
        <v>0</v>
      </c>
      <c r="AM13" s="252">
        <f t="shared" si="19"/>
        <v>0</v>
      </c>
      <c r="AN13" s="252">
        <f t="shared" si="20"/>
        <v>0</v>
      </c>
      <c r="AO13" s="252">
        <f t="shared" si="21"/>
        <v>0</v>
      </c>
      <c r="AP13" s="252">
        <f t="shared" si="22"/>
        <v>0</v>
      </c>
      <c r="AQ13" s="252">
        <f t="shared" si="22"/>
        <v>0</v>
      </c>
      <c r="AR13" s="252">
        <f t="shared" si="3"/>
        <v>0</v>
      </c>
      <c r="AS13" s="252">
        <f t="shared" si="4"/>
        <v>0</v>
      </c>
      <c r="AT13" s="252">
        <f t="shared" si="5"/>
        <v>0</v>
      </c>
      <c r="AU13" s="252">
        <f t="shared" si="6"/>
        <v>0</v>
      </c>
      <c r="AV13" s="252">
        <f t="shared" si="7"/>
        <v>0</v>
      </c>
      <c r="AW13" s="252">
        <f t="shared" si="8"/>
        <v>0</v>
      </c>
      <c r="AX13" s="252"/>
      <c r="AY13" s="252">
        <f t="shared" si="23"/>
        <v>0</v>
      </c>
      <c r="AZ13" s="252">
        <f t="shared" si="24"/>
        <v>0</v>
      </c>
      <c r="BA13" s="252"/>
      <c r="BB13" s="252">
        <f t="shared" si="25"/>
        <v>0</v>
      </c>
      <c r="BC13" s="252"/>
      <c r="BD13" s="252">
        <f t="shared" si="26"/>
        <v>0</v>
      </c>
      <c r="BE13" s="252"/>
      <c r="BF13" s="252"/>
      <c r="BG13" s="252">
        <f t="shared" si="27"/>
        <v>0</v>
      </c>
      <c r="BH13" s="252"/>
      <c r="BI13" s="252">
        <f t="shared" si="28"/>
        <v>0</v>
      </c>
      <c r="BJ13" s="252">
        <f t="shared" si="29"/>
        <v>0</v>
      </c>
      <c r="BK13" s="252">
        <f t="shared" si="9"/>
        <v>0</v>
      </c>
      <c r="BM13" s="252">
        <f t="shared" si="10"/>
        <v>0</v>
      </c>
      <c r="BO13" s="252">
        <f t="shared" si="11"/>
        <v>0</v>
      </c>
    </row>
    <row r="14" spans="1:69" ht="20.100000000000001" customHeight="1">
      <c r="B14" s="11">
        <v>6</v>
      </c>
      <c r="C14" s="52" t="str">
        <f>CONCATENATE('2'!C9,'2'!Q9,'2'!D9,'2'!Q9,'2'!E9)</f>
        <v xml:space="preserve">  </v>
      </c>
      <c r="D14" s="51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12">
        <f t="shared" si="0"/>
        <v>0</v>
      </c>
      <c r="Z14" s="12">
        <f t="shared" si="1"/>
        <v>0</v>
      </c>
      <c r="AA14" s="12">
        <f t="shared" si="2"/>
        <v>0</v>
      </c>
      <c r="AB14" s="13">
        <f>ROUNDUP(((40/AA5)*Y14),0)</f>
        <v>0</v>
      </c>
      <c r="AC14" s="14"/>
      <c r="AD14" s="262"/>
      <c r="AE14" s="263"/>
      <c r="AF14" s="252">
        <f t="shared" si="12"/>
        <v>0</v>
      </c>
      <c r="AG14" s="252">
        <f t="shared" si="13"/>
        <v>0</v>
      </c>
      <c r="AH14" s="252">
        <f t="shared" si="14"/>
        <v>0</v>
      </c>
      <c r="AI14" s="252">
        <f t="shared" si="15"/>
        <v>0</v>
      </c>
      <c r="AJ14" s="252">
        <f t="shared" si="16"/>
        <v>0</v>
      </c>
      <c r="AK14" s="252">
        <f t="shared" si="17"/>
        <v>0</v>
      </c>
      <c r="AL14" s="252">
        <f t="shared" si="18"/>
        <v>0</v>
      </c>
      <c r="AM14" s="252">
        <f t="shared" si="19"/>
        <v>0</v>
      </c>
      <c r="AN14" s="252">
        <f t="shared" si="20"/>
        <v>0</v>
      </c>
      <c r="AO14" s="252">
        <f t="shared" si="21"/>
        <v>0</v>
      </c>
      <c r="AP14" s="252">
        <f t="shared" si="22"/>
        <v>0</v>
      </c>
      <c r="AQ14" s="252">
        <f t="shared" si="22"/>
        <v>0</v>
      </c>
      <c r="AR14" s="252">
        <f t="shared" si="3"/>
        <v>0</v>
      </c>
      <c r="AS14" s="252">
        <f t="shared" si="4"/>
        <v>0</v>
      </c>
      <c r="AT14" s="252">
        <f t="shared" si="5"/>
        <v>0</v>
      </c>
      <c r="AU14" s="252">
        <f t="shared" si="6"/>
        <v>0</v>
      </c>
      <c r="AV14" s="252">
        <f t="shared" si="7"/>
        <v>0</v>
      </c>
      <c r="AW14" s="252">
        <f t="shared" si="8"/>
        <v>0</v>
      </c>
      <c r="AX14" s="252"/>
      <c r="AY14" s="252">
        <f t="shared" si="23"/>
        <v>0</v>
      </c>
      <c r="AZ14" s="252">
        <f t="shared" si="24"/>
        <v>0</v>
      </c>
      <c r="BA14" s="252"/>
      <c r="BB14" s="252">
        <f t="shared" si="25"/>
        <v>0</v>
      </c>
      <c r="BC14" s="252"/>
      <c r="BD14" s="252">
        <f t="shared" si="26"/>
        <v>0</v>
      </c>
      <c r="BE14" s="252"/>
      <c r="BF14" s="252"/>
      <c r="BG14" s="252">
        <f t="shared" si="27"/>
        <v>0</v>
      </c>
      <c r="BH14" s="252"/>
      <c r="BI14" s="252">
        <f t="shared" si="28"/>
        <v>0</v>
      </c>
      <c r="BJ14" s="252">
        <f t="shared" si="29"/>
        <v>0</v>
      </c>
      <c r="BK14" s="252">
        <f t="shared" si="9"/>
        <v>0</v>
      </c>
      <c r="BM14" s="252">
        <f t="shared" si="10"/>
        <v>0</v>
      </c>
      <c r="BO14" s="252">
        <f t="shared" si="11"/>
        <v>0</v>
      </c>
    </row>
    <row r="15" spans="1:69" ht="20.100000000000001" customHeight="1">
      <c r="B15" s="11">
        <v>7</v>
      </c>
      <c r="C15" s="52" t="str">
        <f>CONCATENATE('2'!C10,'2'!Q10,'2'!D10,'2'!Q10,'2'!E10)</f>
        <v xml:space="preserve">  </v>
      </c>
      <c r="D15" s="51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12">
        <f t="shared" si="0"/>
        <v>0</v>
      </c>
      <c r="Z15" s="12">
        <f t="shared" si="1"/>
        <v>0</v>
      </c>
      <c r="AA15" s="12">
        <f t="shared" si="2"/>
        <v>0</v>
      </c>
      <c r="AB15" s="13">
        <f>ROUNDUP(((40/AA5)*Y15),0)</f>
        <v>0</v>
      </c>
      <c r="AC15" s="14"/>
      <c r="AD15" s="262"/>
      <c r="AE15" s="263"/>
      <c r="AF15" s="252">
        <f t="shared" si="12"/>
        <v>0</v>
      </c>
      <c r="AG15" s="252">
        <f t="shared" si="13"/>
        <v>0</v>
      </c>
      <c r="AH15" s="252">
        <f t="shared" si="14"/>
        <v>0</v>
      </c>
      <c r="AI15" s="252">
        <f t="shared" si="15"/>
        <v>0</v>
      </c>
      <c r="AJ15" s="252">
        <f t="shared" si="16"/>
        <v>0</v>
      </c>
      <c r="AK15" s="252">
        <f t="shared" si="17"/>
        <v>0</v>
      </c>
      <c r="AL15" s="252">
        <f t="shared" si="18"/>
        <v>0</v>
      </c>
      <c r="AM15" s="252">
        <f t="shared" si="19"/>
        <v>0</v>
      </c>
      <c r="AN15" s="252">
        <f t="shared" si="20"/>
        <v>0</v>
      </c>
      <c r="AO15" s="252">
        <f t="shared" si="21"/>
        <v>0</v>
      </c>
      <c r="AP15" s="252">
        <f t="shared" si="22"/>
        <v>0</v>
      </c>
      <c r="AQ15" s="252">
        <f t="shared" si="22"/>
        <v>0</v>
      </c>
      <c r="AR15" s="252">
        <f t="shared" si="3"/>
        <v>0</v>
      </c>
      <c r="AS15" s="252">
        <f t="shared" si="4"/>
        <v>0</v>
      </c>
      <c r="AT15" s="252">
        <f t="shared" si="5"/>
        <v>0</v>
      </c>
      <c r="AU15" s="252">
        <f t="shared" si="6"/>
        <v>0</v>
      </c>
      <c r="AV15" s="252">
        <f t="shared" si="7"/>
        <v>0</v>
      </c>
      <c r="AW15" s="252">
        <f t="shared" si="8"/>
        <v>0</v>
      </c>
      <c r="AX15" s="252"/>
      <c r="AY15" s="252">
        <f t="shared" si="23"/>
        <v>0</v>
      </c>
      <c r="AZ15" s="252">
        <f t="shared" si="24"/>
        <v>0</v>
      </c>
      <c r="BA15" s="252"/>
      <c r="BB15" s="252">
        <f t="shared" si="25"/>
        <v>0</v>
      </c>
      <c r="BC15" s="252"/>
      <c r="BD15" s="252">
        <f t="shared" si="26"/>
        <v>0</v>
      </c>
      <c r="BE15" s="252"/>
      <c r="BF15" s="252"/>
      <c r="BG15" s="252">
        <f t="shared" si="27"/>
        <v>0</v>
      </c>
      <c r="BH15" s="252"/>
      <c r="BI15" s="252">
        <f t="shared" si="28"/>
        <v>0</v>
      </c>
      <c r="BJ15" s="252">
        <f t="shared" si="29"/>
        <v>0</v>
      </c>
      <c r="BK15" s="252">
        <f t="shared" si="9"/>
        <v>0</v>
      </c>
      <c r="BM15" s="252">
        <f t="shared" si="10"/>
        <v>0</v>
      </c>
      <c r="BO15" s="252">
        <f t="shared" si="11"/>
        <v>0</v>
      </c>
    </row>
    <row r="16" spans="1:69" ht="20.100000000000001" customHeight="1">
      <c r="B16" s="11">
        <v>8</v>
      </c>
      <c r="C16" s="52" t="str">
        <f>CONCATENATE('2'!C11,'2'!Q11,'2'!D11,'2'!Q11,'2'!E11)</f>
        <v xml:space="preserve">  </v>
      </c>
      <c r="D16" s="51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12">
        <f t="shared" si="0"/>
        <v>0</v>
      </c>
      <c r="Z16" s="12">
        <f t="shared" si="1"/>
        <v>0</v>
      </c>
      <c r="AA16" s="12">
        <f t="shared" si="2"/>
        <v>0</v>
      </c>
      <c r="AB16" s="13">
        <f>ROUNDUP(((40/AA5)*Y16),0)</f>
        <v>0</v>
      </c>
      <c r="AC16" s="14"/>
      <c r="AD16" s="262"/>
      <c r="AE16" s="263"/>
      <c r="AF16" s="252">
        <f t="shared" si="12"/>
        <v>0</v>
      </c>
      <c r="AG16" s="252">
        <f t="shared" si="13"/>
        <v>0</v>
      </c>
      <c r="AH16" s="252">
        <f t="shared" si="14"/>
        <v>0</v>
      </c>
      <c r="AI16" s="252">
        <f t="shared" si="15"/>
        <v>0</v>
      </c>
      <c r="AJ16" s="252">
        <f t="shared" si="16"/>
        <v>0</v>
      </c>
      <c r="AK16" s="252">
        <f t="shared" si="17"/>
        <v>0</v>
      </c>
      <c r="AL16" s="252">
        <f t="shared" si="18"/>
        <v>0</v>
      </c>
      <c r="AM16" s="252">
        <f t="shared" si="19"/>
        <v>0</v>
      </c>
      <c r="AN16" s="252">
        <f t="shared" si="20"/>
        <v>0</v>
      </c>
      <c r="AO16" s="252">
        <f t="shared" si="21"/>
        <v>0</v>
      </c>
      <c r="AP16" s="252">
        <f t="shared" si="22"/>
        <v>0</v>
      </c>
      <c r="AQ16" s="252">
        <f t="shared" si="22"/>
        <v>0</v>
      </c>
      <c r="AR16" s="252">
        <f t="shared" si="3"/>
        <v>0</v>
      </c>
      <c r="AS16" s="252">
        <f t="shared" si="4"/>
        <v>0</v>
      </c>
      <c r="AT16" s="252">
        <f t="shared" si="5"/>
        <v>0</v>
      </c>
      <c r="AU16" s="252">
        <f t="shared" si="6"/>
        <v>0</v>
      </c>
      <c r="AV16" s="252">
        <f t="shared" si="7"/>
        <v>0</v>
      </c>
      <c r="AW16" s="252">
        <f t="shared" si="8"/>
        <v>0</v>
      </c>
      <c r="AX16" s="252"/>
      <c r="AY16" s="252">
        <f t="shared" si="23"/>
        <v>0</v>
      </c>
      <c r="AZ16" s="252">
        <f t="shared" si="24"/>
        <v>0</v>
      </c>
      <c r="BA16" s="252"/>
      <c r="BB16" s="252">
        <f t="shared" si="25"/>
        <v>0</v>
      </c>
      <c r="BC16" s="252"/>
      <c r="BD16" s="252">
        <f t="shared" si="26"/>
        <v>0</v>
      </c>
      <c r="BE16" s="252"/>
      <c r="BF16" s="252"/>
      <c r="BG16" s="252">
        <f t="shared" si="27"/>
        <v>0</v>
      </c>
      <c r="BH16" s="252"/>
      <c r="BI16" s="252">
        <f t="shared" si="28"/>
        <v>0</v>
      </c>
      <c r="BJ16" s="252">
        <f t="shared" si="29"/>
        <v>0</v>
      </c>
      <c r="BK16" s="252">
        <f t="shared" si="9"/>
        <v>0</v>
      </c>
      <c r="BM16" s="252">
        <f t="shared" si="10"/>
        <v>0</v>
      </c>
      <c r="BO16" s="252">
        <f t="shared" si="11"/>
        <v>0</v>
      </c>
    </row>
    <row r="17" spans="2:67" ht="20.100000000000001" customHeight="1">
      <c r="B17" s="11">
        <v>9</v>
      </c>
      <c r="C17" s="52" t="str">
        <f>CONCATENATE('2'!C12,'2'!Q12,'2'!D12,'2'!Q12,'2'!E12)</f>
        <v xml:space="preserve">  </v>
      </c>
      <c r="D17" s="51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12">
        <f t="shared" si="0"/>
        <v>0</v>
      </c>
      <c r="Z17" s="12">
        <f t="shared" si="1"/>
        <v>0</v>
      </c>
      <c r="AA17" s="12">
        <f t="shared" si="2"/>
        <v>0</v>
      </c>
      <c r="AB17" s="13">
        <f>ROUNDUP(((40/AA5)*Y17),0)</f>
        <v>0</v>
      </c>
      <c r="AC17" s="14"/>
      <c r="AD17" s="262"/>
      <c r="AE17" s="263"/>
      <c r="AF17" s="252">
        <f t="shared" si="12"/>
        <v>0</v>
      </c>
      <c r="AG17" s="252">
        <f t="shared" si="13"/>
        <v>0</v>
      </c>
      <c r="AH17" s="252">
        <f t="shared" si="14"/>
        <v>0</v>
      </c>
      <c r="AI17" s="252">
        <f t="shared" si="15"/>
        <v>0</v>
      </c>
      <c r="AJ17" s="252">
        <f t="shared" si="16"/>
        <v>0</v>
      </c>
      <c r="AK17" s="252">
        <f t="shared" si="17"/>
        <v>0</v>
      </c>
      <c r="AL17" s="252">
        <f t="shared" si="18"/>
        <v>0</v>
      </c>
      <c r="AM17" s="252">
        <f t="shared" si="19"/>
        <v>0</v>
      </c>
      <c r="AN17" s="252">
        <f t="shared" si="20"/>
        <v>0</v>
      </c>
      <c r="AO17" s="252">
        <f t="shared" si="21"/>
        <v>0</v>
      </c>
      <c r="AP17" s="252">
        <f t="shared" si="22"/>
        <v>0</v>
      </c>
      <c r="AQ17" s="252">
        <f t="shared" si="22"/>
        <v>0</v>
      </c>
      <c r="AR17" s="252">
        <f t="shared" si="3"/>
        <v>0</v>
      </c>
      <c r="AS17" s="252">
        <f t="shared" si="4"/>
        <v>0</v>
      </c>
      <c r="AT17" s="252">
        <f t="shared" si="5"/>
        <v>0</v>
      </c>
      <c r="AU17" s="252">
        <f t="shared" si="6"/>
        <v>0</v>
      </c>
      <c r="AV17" s="252">
        <f t="shared" si="7"/>
        <v>0</v>
      </c>
      <c r="AW17" s="252">
        <f t="shared" si="8"/>
        <v>0</v>
      </c>
      <c r="AX17" s="252"/>
      <c r="AY17" s="252">
        <f t="shared" si="23"/>
        <v>0</v>
      </c>
      <c r="AZ17" s="252">
        <f t="shared" si="24"/>
        <v>0</v>
      </c>
      <c r="BA17" s="252"/>
      <c r="BB17" s="252">
        <f t="shared" si="25"/>
        <v>0</v>
      </c>
      <c r="BC17" s="252"/>
      <c r="BD17" s="252">
        <f t="shared" si="26"/>
        <v>0</v>
      </c>
      <c r="BE17" s="252"/>
      <c r="BF17" s="252"/>
      <c r="BG17" s="252">
        <f t="shared" si="27"/>
        <v>0</v>
      </c>
      <c r="BH17" s="252"/>
      <c r="BI17" s="252">
        <f t="shared" si="28"/>
        <v>0</v>
      </c>
      <c r="BJ17" s="252">
        <f t="shared" si="29"/>
        <v>0</v>
      </c>
      <c r="BK17" s="252">
        <f t="shared" si="9"/>
        <v>0</v>
      </c>
      <c r="BM17" s="252">
        <f t="shared" si="10"/>
        <v>0</v>
      </c>
      <c r="BO17" s="252">
        <f t="shared" si="11"/>
        <v>0</v>
      </c>
    </row>
    <row r="18" spans="2:67" ht="20.100000000000001" customHeight="1">
      <c r="B18" s="11">
        <v>10</v>
      </c>
      <c r="C18" s="52" t="str">
        <f>CONCATENATE('2'!C13,'2'!Q13,'2'!D13,'2'!Q13,'2'!E13)</f>
        <v xml:space="preserve">  </v>
      </c>
      <c r="D18" s="51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12">
        <f t="shared" si="0"/>
        <v>0</v>
      </c>
      <c r="Z18" s="12">
        <f t="shared" si="1"/>
        <v>0</v>
      </c>
      <c r="AA18" s="12">
        <f t="shared" si="2"/>
        <v>0</v>
      </c>
      <c r="AB18" s="13">
        <f>ROUNDUP(((40/AA5)*Y18),0)</f>
        <v>0</v>
      </c>
      <c r="AC18" s="14"/>
      <c r="AD18" s="262"/>
      <c r="AE18" s="263"/>
      <c r="AF18" s="252">
        <f t="shared" si="12"/>
        <v>0</v>
      </c>
      <c r="AG18" s="252">
        <f t="shared" si="13"/>
        <v>0</v>
      </c>
      <c r="AH18" s="252">
        <f t="shared" si="14"/>
        <v>0</v>
      </c>
      <c r="AI18" s="252">
        <f t="shared" si="15"/>
        <v>0</v>
      </c>
      <c r="AJ18" s="252">
        <f t="shared" si="16"/>
        <v>0</v>
      </c>
      <c r="AK18" s="252">
        <f t="shared" si="17"/>
        <v>0</v>
      </c>
      <c r="AL18" s="252">
        <f t="shared" si="18"/>
        <v>0</v>
      </c>
      <c r="AM18" s="252">
        <f t="shared" si="19"/>
        <v>0</v>
      </c>
      <c r="AN18" s="252">
        <f t="shared" si="20"/>
        <v>0</v>
      </c>
      <c r="AO18" s="252">
        <f t="shared" si="21"/>
        <v>0</v>
      </c>
      <c r="AP18" s="252">
        <f t="shared" si="22"/>
        <v>0</v>
      </c>
      <c r="AQ18" s="252">
        <f t="shared" si="22"/>
        <v>0</v>
      </c>
      <c r="AR18" s="252">
        <f t="shared" si="3"/>
        <v>0</v>
      </c>
      <c r="AS18" s="252">
        <f t="shared" si="4"/>
        <v>0</v>
      </c>
      <c r="AT18" s="252">
        <f t="shared" si="5"/>
        <v>0</v>
      </c>
      <c r="AU18" s="252">
        <f t="shared" si="6"/>
        <v>0</v>
      </c>
      <c r="AV18" s="252">
        <f t="shared" si="7"/>
        <v>0</v>
      </c>
      <c r="AW18" s="252">
        <f t="shared" si="8"/>
        <v>0</v>
      </c>
      <c r="AX18" s="252"/>
      <c r="AY18" s="252">
        <f t="shared" si="23"/>
        <v>0</v>
      </c>
      <c r="AZ18" s="252">
        <f t="shared" si="24"/>
        <v>0</v>
      </c>
      <c r="BA18" s="252"/>
      <c r="BB18" s="252">
        <f t="shared" si="25"/>
        <v>0</v>
      </c>
      <c r="BC18" s="252"/>
      <c r="BD18" s="252">
        <f t="shared" si="26"/>
        <v>0</v>
      </c>
      <c r="BE18" s="252"/>
      <c r="BF18" s="252"/>
      <c r="BG18" s="252">
        <f t="shared" si="27"/>
        <v>0</v>
      </c>
      <c r="BH18" s="252"/>
      <c r="BI18" s="252">
        <f t="shared" si="28"/>
        <v>0</v>
      </c>
      <c r="BJ18" s="252">
        <f t="shared" si="29"/>
        <v>0</v>
      </c>
      <c r="BK18" s="252">
        <f t="shared" si="9"/>
        <v>0</v>
      </c>
      <c r="BM18" s="252">
        <f t="shared" si="10"/>
        <v>0</v>
      </c>
      <c r="BO18" s="252">
        <f t="shared" si="11"/>
        <v>0</v>
      </c>
    </row>
    <row r="19" spans="2:67" ht="20.100000000000001" customHeight="1">
      <c r="B19" s="11">
        <v>11</v>
      </c>
      <c r="C19" s="52" t="str">
        <f>CONCATENATE('2'!C14,'2'!Q14,'2'!D14,'2'!Q14,'2'!E14)</f>
        <v xml:space="preserve">  </v>
      </c>
      <c r="D19" s="51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12">
        <f t="shared" si="0"/>
        <v>0</v>
      </c>
      <c r="Z19" s="12">
        <f t="shared" si="1"/>
        <v>0</v>
      </c>
      <c r="AA19" s="12">
        <f t="shared" si="2"/>
        <v>0</v>
      </c>
      <c r="AB19" s="13">
        <f>ROUNDUP(((40/AA5)*Y19),0)</f>
        <v>0</v>
      </c>
      <c r="AC19" s="14"/>
      <c r="AD19" s="262"/>
      <c r="AE19" s="263"/>
      <c r="AF19" s="252">
        <f t="shared" si="12"/>
        <v>0</v>
      </c>
      <c r="AG19" s="252">
        <f t="shared" si="13"/>
        <v>0</v>
      </c>
      <c r="AH19" s="252">
        <f t="shared" si="14"/>
        <v>0</v>
      </c>
      <c r="AI19" s="252">
        <f t="shared" si="15"/>
        <v>0</v>
      </c>
      <c r="AJ19" s="252">
        <f t="shared" si="16"/>
        <v>0</v>
      </c>
      <c r="AK19" s="252">
        <f t="shared" si="17"/>
        <v>0</v>
      </c>
      <c r="AL19" s="252">
        <f t="shared" si="18"/>
        <v>0</v>
      </c>
      <c r="AM19" s="252">
        <f t="shared" si="19"/>
        <v>0</v>
      </c>
      <c r="AN19" s="252">
        <f t="shared" si="20"/>
        <v>0</v>
      </c>
      <c r="AO19" s="252">
        <f t="shared" si="21"/>
        <v>0</v>
      </c>
      <c r="AP19" s="252">
        <f t="shared" si="22"/>
        <v>0</v>
      </c>
      <c r="AQ19" s="252">
        <f t="shared" si="22"/>
        <v>0</v>
      </c>
      <c r="AR19" s="252">
        <f t="shared" si="3"/>
        <v>0</v>
      </c>
      <c r="AS19" s="252">
        <f t="shared" si="4"/>
        <v>0</v>
      </c>
      <c r="AT19" s="252">
        <f t="shared" si="5"/>
        <v>0</v>
      </c>
      <c r="AU19" s="252">
        <f t="shared" si="6"/>
        <v>0</v>
      </c>
      <c r="AV19" s="252">
        <f t="shared" si="7"/>
        <v>0</v>
      </c>
      <c r="AW19" s="252">
        <f t="shared" si="8"/>
        <v>0</v>
      </c>
      <c r="AX19" s="252"/>
      <c r="AY19" s="252">
        <f t="shared" si="23"/>
        <v>0</v>
      </c>
      <c r="AZ19" s="252">
        <f t="shared" si="24"/>
        <v>0</v>
      </c>
      <c r="BA19" s="252"/>
      <c r="BB19" s="252">
        <f t="shared" si="25"/>
        <v>0</v>
      </c>
      <c r="BC19" s="252"/>
      <c r="BD19" s="252">
        <f t="shared" si="26"/>
        <v>0</v>
      </c>
      <c r="BE19" s="252"/>
      <c r="BF19" s="252"/>
      <c r="BG19" s="252">
        <f t="shared" si="27"/>
        <v>0</v>
      </c>
      <c r="BH19" s="252"/>
      <c r="BI19" s="252">
        <f t="shared" si="28"/>
        <v>0</v>
      </c>
      <c r="BJ19" s="252">
        <f t="shared" si="29"/>
        <v>0</v>
      </c>
      <c r="BK19" s="252">
        <f t="shared" si="9"/>
        <v>0</v>
      </c>
      <c r="BM19" s="252">
        <f t="shared" si="10"/>
        <v>0</v>
      </c>
      <c r="BO19" s="252">
        <f t="shared" si="11"/>
        <v>0</v>
      </c>
    </row>
    <row r="20" spans="2:67" ht="20.100000000000001" customHeight="1">
      <c r="B20" s="11">
        <v>12</v>
      </c>
      <c r="C20" s="52" t="str">
        <f>CONCATENATE('2'!C15,'2'!Q15,'2'!D15,'2'!Q15,'2'!E15)</f>
        <v xml:space="preserve">  </v>
      </c>
      <c r="D20" s="51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12">
        <f t="shared" si="0"/>
        <v>0</v>
      </c>
      <c r="Z20" s="12">
        <f t="shared" si="1"/>
        <v>0</v>
      </c>
      <c r="AA20" s="12">
        <f t="shared" si="2"/>
        <v>0</v>
      </c>
      <c r="AB20" s="13">
        <f>ROUNDUP(((40/AA5)*Y20),0)</f>
        <v>0</v>
      </c>
      <c r="AC20" s="14"/>
      <c r="AD20" s="262"/>
      <c r="AE20" s="263"/>
      <c r="AF20" s="252">
        <f t="shared" si="12"/>
        <v>0</v>
      </c>
      <c r="AG20" s="252">
        <f t="shared" si="13"/>
        <v>0</v>
      </c>
      <c r="AH20" s="252">
        <f t="shared" si="14"/>
        <v>0</v>
      </c>
      <c r="AI20" s="252">
        <f t="shared" si="15"/>
        <v>0</v>
      </c>
      <c r="AJ20" s="252">
        <f t="shared" si="16"/>
        <v>0</v>
      </c>
      <c r="AK20" s="252">
        <f t="shared" si="17"/>
        <v>0</v>
      </c>
      <c r="AL20" s="252">
        <f t="shared" si="18"/>
        <v>0</v>
      </c>
      <c r="AM20" s="252">
        <f t="shared" si="19"/>
        <v>0</v>
      </c>
      <c r="AN20" s="252">
        <f t="shared" si="20"/>
        <v>0</v>
      </c>
      <c r="AO20" s="252">
        <f t="shared" si="21"/>
        <v>0</v>
      </c>
      <c r="AP20" s="252">
        <f t="shared" si="22"/>
        <v>0</v>
      </c>
      <c r="AQ20" s="252">
        <f t="shared" si="22"/>
        <v>0</v>
      </c>
      <c r="AR20" s="252">
        <f t="shared" si="3"/>
        <v>0</v>
      </c>
      <c r="AS20" s="252">
        <f t="shared" si="4"/>
        <v>0</v>
      </c>
      <c r="AT20" s="252">
        <f t="shared" si="5"/>
        <v>0</v>
      </c>
      <c r="AU20" s="252">
        <f t="shared" si="6"/>
        <v>0</v>
      </c>
      <c r="AV20" s="252">
        <f t="shared" si="7"/>
        <v>0</v>
      </c>
      <c r="AW20" s="252">
        <f t="shared" si="8"/>
        <v>0</v>
      </c>
      <c r="AX20" s="252"/>
      <c r="AY20" s="252">
        <f t="shared" si="23"/>
        <v>0</v>
      </c>
      <c r="AZ20" s="252">
        <f t="shared" si="24"/>
        <v>0</v>
      </c>
      <c r="BA20" s="252"/>
      <c r="BB20" s="252">
        <f t="shared" si="25"/>
        <v>0</v>
      </c>
      <c r="BC20" s="252"/>
      <c r="BD20" s="252">
        <f t="shared" si="26"/>
        <v>0</v>
      </c>
      <c r="BE20" s="252"/>
      <c r="BF20" s="252"/>
      <c r="BG20" s="252">
        <f t="shared" si="27"/>
        <v>0</v>
      </c>
      <c r="BH20" s="252"/>
      <c r="BI20" s="252">
        <f t="shared" si="28"/>
        <v>0</v>
      </c>
      <c r="BJ20" s="252">
        <f t="shared" si="29"/>
        <v>0</v>
      </c>
      <c r="BK20" s="252">
        <f t="shared" si="9"/>
        <v>0</v>
      </c>
      <c r="BM20" s="252">
        <f t="shared" si="10"/>
        <v>0</v>
      </c>
      <c r="BO20" s="252">
        <f t="shared" si="11"/>
        <v>0</v>
      </c>
    </row>
    <row r="21" spans="2:67" ht="20.100000000000001" customHeight="1">
      <c r="B21" s="11">
        <v>13</v>
      </c>
      <c r="C21" s="52" t="str">
        <f>CONCATENATE('2'!C16,'2'!Q16,'2'!D16,'2'!Q16,'2'!E16)</f>
        <v xml:space="preserve">  </v>
      </c>
      <c r="D21" s="51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12">
        <f t="shared" si="0"/>
        <v>0</v>
      </c>
      <c r="Z21" s="12">
        <f t="shared" si="1"/>
        <v>0</v>
      </c>
      <c r="AA21" s="12">
        <f t="shared" si="2"/>
        <v>0</v>
      </c>
      <c r="AB21" s="13">
        <f>ROUNDUP(((40/AA5)*Y21),0)</f>
        <v>0</v>
      </c>
      <c r="AC21" s="14"/>
      <c r="AD21" s="262"/>
      <c r="AE21" s="263"/>
      <c r="AF21" s="252">
        <f t="shared" si="12"/>
        <v>0</v>
      </c>
      <c r="AG21" s="252">
        <f t="shared" si="13"/>
        <v>0</v>
      </c>
      <c r="AH21" s="252">
        <f t="shared" si="14"/>
        <v>0</v>
      </c>
      <c r="AI21" s="252">
        <f t="shared" si="15"/>
        <v>0</v>
      </c>
      <c r="AJ21" s="252">
        <f t="shared" si="16"/>
        <v>0</v>
      </c>
      <c r="AK21" s="252">
        <f t="shared" si="17"/>
        <v>0</v>
      </c>
      <c r="AL21" s="252">
        <f t="shared" si="18"/>
        <v>0</v>
      </c>
      <c r="AM21" s="252">
        <f t="shared" si="19"/>
        <v>0</v>
      </c>
      <c r="AN21" s="252">
        <f t="shared" si="20"/>
        <v>0</v>
      </c>
      <c r="AO21" s="252">
        <f t="shared" si="21"/>
        <v>0</v>
      </c>
      <c r="AP21" s="252">
        <f t="shared" si="22"/>
        <v>0</v>
      </c>
      <c r="AQ21" s="252">
        <f t="shared" si="22"/>
        <v>0</v>
      </c>
      <c r="AR21" s="252">
        <f t="shared" si="3"/>
        <v>0</v>
      </c>
      <c r="AS21" s="252">
        <f t="shared" si="4"/>
        <v>0</v>
      </c>
      <c r="AT21" s="252">
        <f t="shared" si="5"/>
        <v>0</v>
      </c>
      <c r="AU21" s="252">
        <f t="shared" si="6"/>
        <v>0</v>
      </c>
      <c r="AV21" s="252">
        <f t="shared" si="7"/>
        <v>0</v>
      </c>
      <c r="AW21" s="252">
        <f t="shared" si="8"/>
        <v>0</v>
      </c>
      <c r="AX21" s="252"/>
      <c r="AY21" s="252">
        <f t="shared" si="23"/>
        <v>0</v>
      </c>
      <c r="AZ21" s="252">
        <f t="shared" si="24"/>
        <v>0</v>
      </c>
      <c r="BA21" s="252"/>
      <c r="BB21" s="252">
        <f t="shared" si="25"/>
        <v>0</v>
      </c>
      <c r="BC21" s="252"/>
      <c r="BD21" s="252">
        <f t="shared" si="26"/>
        <v>0</v>
      </c>
      <c r="BE21" s="252"/>
      <c r="BF21" s="252"/>
      <c r="BG21" s="252">
        <f t="shared" si="27"/>
        <v>0</v>
      </c>
      <c r="BH21" s="252"/>
      <c r="BI21" s="252">
        <f t="shared" si="28"/>
        <v>0</v>
      </c>
      <c r="BJ21" s="252">
        <f t="shared" si="29"/>
        <v>0</v>
      </c>
      <c r="BK21" s="252">
        <f t="shared" si="9"/>
        <v>0</v>
      </c>
      <c r="BM21" s="252">
        <f t="shared" si="10"/>
        <v>0</v>
      </c>
      <c r="BO21" s="252">
        <f t="shared" si="11"/>
        <v>0</v>
      </c>
    </row>
    <row r="22" spans="2:67" ht="20.100000000000001" customHeight="1">
      <c r="B22" s="11">
        <v>14</v>
      </c>
      <c r="C22" s="52" t="str">
        <f>CONCATENATE('2'!C17,'2'!Q17,'2'!D17,'2'!Q17,'2'!E17)</f>
        <v xml:space="preserve">  </v>
      </c>
      <c r="D22" s="51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12">
        <f t="shared" si="0"/>
        <v>0</v>
      </c>
      <c r="Z22" s="12">
        <f t="shared" si="1"/>
        <v>0</v>
      </c>
      <c r="AA22" s="12">
        <f t="shared" si="2"/>
        <v>0</v>
      </c>
      <c r="AB22" s="13">
        <f>ROUNDUP(((40/AA5)*Y22),0)</f>
        <v>0</v>
      </c>
      <c r="AC22" s="14"/>
      <c r="AD22" s="262"/>
      <c r="AE22" s="263"/>
      <c r="AF22" s="252">
        <f t="shared" si="12"/>
        <v>0</v>
      </c>
      <c r="AG22" s="252">
        <f t="shared" si="13"/>
        <v>0</v>
      </c>
      <c r="AH22" s="252">
        <f t="shared" si="14"/>
        <v>0</v>
      </c>
      <c r="AI22" s="252">
        <f t="shared" si="15"/>
        <v>0</v>
      </c>
      <c r="AJ22" s="252">
        <f t="shared" si="16"/>
        <v>0</v>
      </c>
      <c r="AK22" s="252">
        <f t="shared" si="17"/>
        <v>0</v>
      </c>
      <c r="AL22" s="252">
        <f t="shared" si="18"/>
        <v>0</v>
      </c>
      <c r="AM22" s="252">
        <f t="shared" si="19"/>
        <v>0</v>
      </c>
      <c r="AN22" s="252">
        <f t="shared" si="20"/>
        <v>0</v>
      </c>
      <c r="AO22" s="252">
        <f t="shared" si="21"/>
        <v>0</v>
      </c>
      <c r="AP22" s="252">
        <f t="shared" si="22"/>
        <v>0</v>
      </c>
      <c r="AQ22" s="252">
        <f t="shared" si="22"/>
        <v>0</v>
      </c>
      <c r="AR22" s="252">
        <f t="shared" si="3"/>
        <v>0</v>
      </c>
      <c r="AS22" s="252">
        <f t="shared" si="4"/>
        <v>0</v>
      </c>
      <c r="AT22" s="252">
        <f t="shared" si="5"/>
        <v>0</v>
      </c>
      <c r="AU22" s="252">
        <f t="shared" si="6"/>
        <v>0</v>
      </c>
      <c r="AV22" s="252">
        <f t="shared" si="7"/>
        <v>0</v>
      </c>
      <c r="AW22" s="252">
        <f t="shared" si="8"/>
        <v>0</v>
      </c>
      <c r="AX22" s="252"/>
      <c r="AY22" s="252">
        <f t="shared" si="23"/>
        <v>0</v>
      </c>
      <c r="AZ22" s="252">
        <f t="shared" si="24"/>
        <v>0</v>
      </c>
      <c r="BA22" s="252"/>
      <c r="BB22" s="252">
        <f t="shared" si="25"/>
        <v>0</v>
      </c>
      <c r="BC22" s="252"/>
      <c r="BD22" s="252">
        <f t="shared" si="26"/>
        <v>0</v>
      </c>
      <c r="BE22" s="252"/>
      <c r="BF22" s="252"/>
      <c r="BG22" s="252">
        <f t="shared" si="27"/>
        <v>0</v>
      </c>
      <c r="BH22" s="252"/>
      <c r="BI22" s="252">
        <f t="shared" si="28"/>
        <v>0</v>
      </c>
      <c r="BJ22" s="252">
        <f t="shared" si="29"/>
        <v>0</v>
      </c>
      <c r="BK22" s="252">
        <f t="shared" si="9"/>
        <v>0</v>
      </c>
      <c r="BM22" s="252">
        <f t="shared" si="10"/>
        <v>0</v>
      </c>
      <c r="BO22" s="252">
        <f t="shared" si="11"/>
        <v>0</v>
      </c>
    </row>
    <row r="23" spans="2:67" ht="20.100000000000001" customHeight="1">
      <c r="B23" s="11">
        <v>15</v>
      </c>
      <c r="C23" s="52" t="str">
        <f>CONCATENATE('2'!C18,'2'!Q18,'2'!D18,'2'!Q18,'2'!E18)</f>
        <v xml:space="preserve">  </v>
      </c>
      <c r="D23" s="51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12">
        <f t="shared" si="0"/>
        <v>0</v>
      </c>
      <c r="Z23" s="12">
        <f t="shared" si="1"/>
        <v>0</v>
      </c>
      <c r="AA23" s="12">
        <f t="shared" si="2"/>
        <v>0</v>
      </c>
      <c r="AB23" s="13">
        <f>ROUNDUP(((40/AA5)*Y23),0)</f>
        <v>0</v>
      </c>
      <c r="AC23" s="14"/>
      <c r="AD23" s="262"/>
      <c r="AE23" s="263"/>
      <c r="AF23" s="252">
        <f t="shared" si="12"/>
        <v>0</v>
      </c>
      <c r="AG23" s="252">
        <f t="shared" si="13"/>
        <v>0</v>
      </c>
      <c r="AH23" s="252">
        <f t="shared" si="14"/>
        <v>0</v>
      </c>
      <c r="AI23" s="252">
        <f t="shared" si="15"/>
        <v>0</v>
      </c>
      <c r="AJ23" s="252">
        <f t="shared" si="16"/>
        <v>0</v>
      </c>
      <c r="AK23" s="252">
        <f t="shared" si="17"/>
        <v>0</v>
      </c>
      <c r="AL23" s="252">
        <f t="shared" si="18"/>
        <v>0</v>
      </c>
      <c r="AM23" s="252">
        <f t="shared" si="19"/>
        <v>0</v>
      </c>
      <c r="AN23" s="252">
        <f t="shared" si="20"/>
        <v>0</v>
      </c>
      <c r="AO23" s="252">
        <f t="shared" si="21"/>
        <v>0</v>
      </c>
      <c r="AP23" s="252">
        <f t="shared" si="22"/>
        <v>0</v>
      </c>
      <c r="AQ23" s="252">
        <f t="shared" si="22"/>
        <v>0</v>
      </c>
      <c r="AR23" s="252">
        <f t="shared" si="3"/>
        <v>0</v>
      </c>
      <c r="AS23" s="252">
        <f t="shared" si="4"/>
        <v>0</v>
      </c>
      <c r="AT23" s="252">
        <f t="shared" si="5"/>
        <v>0</v>
      </c>
      <c r="AU23" s="252">
        <f t="shared" si="6"/>
        <v>0</v>
      </c>
      <c r="AV23" s="252">
        <f t="shared" si="7"/>
        <v>0</v>
      </c>
      <c r="AW23" s="252">
        <f t="shared" si="8"/>
        <v>0</v>
      </c>
      <c r="AX23" s="252"/>
      <c r="AY23" s="252">
        <f t="shared" si="23"/>
        <v>0</v>
      </c>
      <c r="AZ23" s="252">
        <f t="shared" si="24"/>
        <v>0</v>
      </c>
      <c r="BA23" s="252"/>
      <c r="BB23" s="252">
        <f t="shared" si="25"/>
        <v>0</v>
      </c>
      <c r="BC23" s="252"/>
      <c r="BD23" s="252">
        <f t="shared" si="26"/>
        <v>0</v>
      </c>
      <c r="BE23" s="252"/>
      <c r="BF23" s="252"/>
      <c r="BG23" s="252">
        <f t="shared" si="27"/>
        <v>0</v>
      </c>
      <c r="BH23" s="252"/>
      <c r="BI23" s="252">
        <f t="shared" si="28"/>
        <v>0</v>
      </c>
      <c r="BJ23" s="252">
        <f t="shared" si="29"/>
        <v>0</v>
      </c>
      <c r="BK23" s="252">
        <f t="shared" si="9"/>
        <v>0</v>
      </c>
      <c r="BM23" s="252">
        <f t="shared" si="10"/>
        <v>0</v>
      </c>
      <c r="BO23" s="252">
        <f t="shared" si="11"/>
        <v>0</v>
      </c>
    </row>
    <row r="24" spans="2:67" ht="20.100000000000001" customHeight="1">
      <c r="B24" s="11">
        <v>16</v>
      </c>
      <c r="C24" s="52" t="str">
        <f>CONCATENATE('2'!C19,'2'!Q19,'2'!D19,'2'!Q19,'2'!E19)</f>
        <v xml:space="preserve">  </v>
      </c>
      <c r="D24" s="51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12">
        <f t="shared" si="0"/>
        <v>0</v>
      </c>
      <c r="Z24" s="12">
        <f t="shared" si="1"/>
        <v>0</v>
      </c>
      <c r="AA24" s="12">
        <f t="shared" si="2"/>
        <v>0</v>
      </c>
      <c r="AB24" s="13">
        <f>ROUNDUP(((40/AA5)*Y24),0)</f>
        <v>0</v>
      </c>
      <c r="AC24" s="14"/>
      <c r="AD24" s="262"/>
      <c r="AE24" s="263"/>
      <c r="AF24" s="252">
        <f t="shared" si="12"/>
        <v>0</v>
      </c>
      <c r="AG24" s="252">
        <f t="shared" si="13"/>
        <v>0</v>
      </c>
      <c r="AH24" s="252">
        <f t="shared" si="14"/>
        <v>0</v>
      </c>
      <c r="AI24" s="252">
        <f t="shared" si="15"/>
        <v>0</v>
      </c>
      <c r="AJ24" s="252">
        <f t="shared" si="16"/>
        <v>0</v>
      </c>
      <c r="AK24" s="252">
        <f t="shared" si="17"/>
        <v>0</v>
      </c>
      <c r="AL24" s="252">
        <f t="shared" si="18"/>
        <v>0</v>
      </c>
      <c r="AM24" s="252">
        <f t="shared" si="19"/>
        <v>0</v>
      </c>
      <c r="AN24" s="252">
        <f t="shared" si="20"/>
        <v>0</v>
      </c>
      <c r="AO24" s="252">
        <f t="shared" si="21"/>
        <v>0</v>
      </c>
      <c r="AP24" s="252">
        <f t="shared" si="22"/>
        <v>0</v>
      </c>
      <c r="AQ24" s="252">
        <f t="shared" si="22"/>
        <v>0</v>
      </c>
      <c r="AR24" s="252">
        <f t="shared" si="3"/>
        <v>0</v>
      </c>
      <c r="AS24" s="252">
        <f t="shared" si="4"/>
        <v>0</v>
      </c>
      <c r="AT24" s="252">
        <f t="shared" si="5"/>
        <v>0</v>
      </c>
      <c r="AU24" s="252">
        <f t="shared" si="6"/>
        <v>0</v>
      </c>
      <c r="AV24" s="252">
        <f t="shared" si="7"/>
        <v>0</v>
      </c>
      <c r="AW24" s="252">
        <f t="shared" si="8"/>
        <v>0</v>
      </c>
      <c r="AX24" s="252"/>
      <c r="AY24" s="252">
        <f t="shared" si="23"/>
        <v>0</v>
      </c>
      <c r="AZ24" s="252">
        <f t="shared" si="24"/>
        <v>0</v>
      </c>
      <c r="BA24" s="252"/>
      <c r="BB24" s="252">
        <f t="shared" si="25"/>
        <v>0</v>
      </c>
      <c r="BC24" s="252"/>
      <c r="BD24" s="252">
        <f t="shared" si="26"/>
        <v>0</v>
      </c>
      <c r="BE24" s="252"/>
      <c r="BF24" s="252"/>
      <c r="BG24" s="252">
        <f t="shared" si="27"/>
        <v>0</v>
      </c>
      <c r="BH24" s="252"/>
      <c r="BI24" s="252">
        <f t="shared" si="28"/>
        <v>0</v>
      </c>
      <c r="BJ24" s="252">
        <f t="shared" si="29"/>
        <v>0</v>
      </c>
      <c r="BK24" s="252">
        <f t="shared" si="9"/>
        <v>0</v>
      </c>
      <c r="BM24" s="252">
        <f t="shared" si="10"/>
        <v>0</v>
      </c>
      <c r="BO24" s="252">
        <f t="shared" si="11"/>
        <v>0</v>
      </c>
    </row>
    <row r="25" spans="2:67" ht="20.100000000000001" customHeight="1">
      <c r="B25" s="11">
        <v>17</v>
      </c>
      <c r="C25" s="52" t="str">
        <f>CONCATENATE('2'!C20,'2'!Q20,'2'!D20,'2'!Q20,'2'!E20)</f>
        <v xml:space="preserve">  </v>
      </c>
      <c r="D25" s="51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12">
        <f t="shared" si="0"/>
        <v>0</v>
      </c>
      <c r="Z25" s="12">
        <f t="shared" si="1"/>
        <v>0</v>
      </c>
      <c r="AA25" s="12">
        <f t="shared" si="2"/>
        <v>0</v>
      </c>
      <c r="AB25" s="13">
        <f>ROUNDUP(((40/AA5)*Y25),0)</f>
        <v>0</v>
      </c>
      <c r="AC25" s="14"/>
      <c r="AD25" s="262"/>
      <c r="AE25" s="263"/>
      <c r="AF25" s="252">
        <f t="shared" si="12"/>
        <v>0</v>
      </c>
      <c r="AG25" s="252">
        <f t="shared" si="13"/>
        <v>0</v>
      </c>
      <c r="AH25" s="252">
        <f t="shared" si="14"/>
        <v>0</v>
      </c>
      <c r="AI25" s="252">
        <f t="shared" si="15"/>
        <v>0</v>
      </c>
      <c r="AJ25" s="252">
        <f t="shared" si="16"/>
        <v>0</v>
      </c>
      <c r="AK25" s="252">
        <f t="shared" si="17"/>
        <v>0</v>
      </c>
      <c r="AL25" s="252">
        <f t="shared" si="18"/>
        <v>0</v>
      </c>
      <c r="AM25" s="252">
        <f t="shared" si="19"/>
        <v>0</v>
      </c>
      <c r="AN25" s="252">
        <f t="shared" si="20"/>
        <v>0</v>
      </c>
      <c r="AO25" s="252">
        <f t="shared" si="21"/>
        <v>0</v>
      </c>
      <c r="AP25" s="252">
        <f t="shared" si="22"/>
        <v>0</v>
      </c>
      <c r="AQ25" s="252">
        <f t="shared" si="22"/>
        <v>0</v>
      </c>
      <c r="AR25" s="252">
        <f t="shared" si="3"/>
        <v>0</v>
      </c>
      <c r="AS25" s="252">
        <f t="shared" si="4"/>
        <v>0</v>
      </c>
      <c r="AT25" s="252">
        <f t="shared" si="5"/>
        <v>0</v>
      </c>
      <c r="AU25" s="252">
        <f t="shared" si="6"/>
        <v>0</v>
      </c>
      <c r="AV25" s="252">
        <f t="shared" si="7"/>
        <v>0</v>
      </c>
      <c r="AW25" s="252">
        <f t="shared" si="8"/>
        <v>0</v>
      </c>
      <c r="AX25" s="252"/>
      <c r="AY25" s="252">
        <f t="shared" si="23"/>
        <v>0</v>
      </c>
      <c r="AZ25" s="252">
        <f t="shared" si="24"/>
        <v>0</v>
      </c>
      <c r="BA25" s="252"/>
      <c r="BB25" s="252">
        <f t="shared" si="25"/>
        <v>0</v>
      </c>
      <c r="BC25" s="252"/>
      <c r="BD25" s="252">
        <f t="shared" si="26"/>
        <v>0</v>
      </c>
      <c r="BE25" s="252"/>
      <c r="BF25" s="252"/>
      <c r="BG25" s="252">
        <f t="shared" si="27"/>
        <v>0</v>
      </c>
      <c r="BH25" s="252"/>
      <c r="BI25" s="252">
        <f t="shared" si="28"/>
        <v>0</v>
      </c>
      <c r="BJ25" s="252">
        <f t="shared" si="29"/>
        <v>0</v>
      </c>
      <c r="BK25" s="252">
        <f t="shared" si="9"/>
        <v>0</v>
      </c>
      <c r="BM25" s="252">
        <f t="shared" si="10"/>
        <v>0</v>
      </c>
      <c r="BO25" s="252">
        <f t="shared" si="11"/>
        <v>0</v>
      </c>
    </row>
    <row r="26" spans="2:67" ht="20.100000000000001" customHeight="1">
      <c r="B26" s="11">
        <v>18</v>
      </c>
      <c r="C26" s="52" t="str">
        <f>CONCATENATE('2'!C21,'2'!Q21,'2'!D21,'2'!Q21,'2'!E21)</f>
        <v xml:space="preserve">  </v>
      </c>
      <c r="D26" s="51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12">
        <f t="shared" si="0"/>
        <v>0</v>
      </c>
      <c r="Z26" s="12">
        <f t="shared" si="1"/>
        <v>0</v>
      </c>
      <c r="AA26" s="12">
        <f t="shared" si="2"/>
        <v>0</v>
      </c>
      <c r="AB26" s="13">
        <f>ROUNDUP(((40/AA5)*Y26),0)</f>
        <v>0</v>
      </c>
      <c r="AC26" s="14"/>
      <c r="AD26" s="262"/>
      <c r="AE26" s="263"/>
      <c r="AF26" s="252">
        <f t="shared" si="12"/>
        <v>0</v>
      </c>
      <c r="AG26" s="252">
        <f t="shared" si="13"/>
        <v>0</v>
      </c>
      <c r="AH26" s="252">
        <f t="shared" si="14"/>
        <v>0</v>
      </c>
      <c r="AI26" s="252">
        <f t="shared" si="15"/>
        <v>0</v>
      </c>
      <c r="AJ26" s="252">
        <f t="shared" si="16"/>
        <v>0</v>
      </c>
      <c r="AK26" s="252">
        <f t="shared" si="17"/>
        <v>0</v>
      </c>
      <c r="AL26" s="252">
        <f t="shared" si="18"/>
        <v>0</v>
      </c>
      <c r="AM26" s="252">
        <f t="shared" si="19"/>
        <v>0</v>
      </c>
      <c r="AN26" s="252">
        <f t="shared" si="20"/>
        <v>0</v>
      </c>
      <c r="AO26" s="252">
        <f t="shared" si="21"/>
        <v>0</v>
      </c>
      <c r="AP26" s="252">
        <f t="shared" si="22"/>
        <v>0</v>
      </c>
      <c r="AQ26" s="252">
        <f t="shared" si="22"/>
        <v>0</v>
      </c>
      <c r="AR26" s="252">
        <f t="shared" si="3"/>
        <v>0</v>
      </c>
      <c r="AS26" s="252">
        <f t="shared" si="4"/>
        <v>0</v>
      </c>
      <c r="AT26" s="252">
        <f t="shared" si="5"/>
        <v>0</v>
      </c>
      <c r="AU26" s="252">
        <f t="shared" si="6"/>
        <v>0</v>
      </c>
      <c r="AV26" s="252">
        <f t="shared" si="7"/>
        <v>0</v>
      </c>
      <c r="AW26" s="252">
        <f t="shared" si="8"/>
        <v>0</v>
      </c>
      <c r="AX26" s="252"/>
      <c r="AY26" s="252">
        <f t="shared" si="23"/>
        <v>0</v>
      </c>
      <c r="AZ26" s="252">
        <f t="shared" si="24"/>
        <v>0</v>
      </c>
      <c r="BA26" s="252"/>
      <c r="BB26" s="252">
        <f t="shared" si="25"/>
        <v>0</v>
      </c>
      <c r="BC26" s="252"/>
      <c r="BD26" s="252">
        <f t="shared" si="26"/>
        <v>0</v>
      </c>
      <c r="BE26" s="252"/>
      <c r="BF26" s="252"/>
      <c r="BG26" s="252">
        <f t="shared" si="27"/>
        <v>0</v>
      </c>
      <c r="BH26" s="252"/>
      <c r="BI26" s="252">
        <f t="shared" si="28"/>
        <v>0</v>
      </c>
      <c r="BJ26" s="252">
        <f t="shared" si="29"/>
        <v>0</v>
      </c>
      <c r="BK26" s="252">
        <f t="shared" si="9"/>
        <v>0</v>
      </c>
      <c r="BM26" s="252">
        <f t="shared" si="10"/>
        <v>0</v>
      </c>
      <c r="BO26" s="252">
        <f t="shared" si="11"/>
        <v>0</v>
      </c>
    </row>
    <row r="27" spans="2:67" ht="20.100000000000001" customHeight="1">
      <c r="B27" s="11">
        <v>19</v>
      </c>
      <c r="C27" s="52" t="str">
        <f>CONCATENATE('2'!C22,'2'!Q22,'2'!D22,'2'!Q22,'2'!E22)</f>
        <v xml:space="preserve">  </v>
      </c>
      <c r="D27" s="51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12">
        <f t="shared" si="0"/>
        <v>0</v>
      </c>
      <c r="Z27" s="12">
        <f t="shared" si="1"/>
        <v>0</v>
      </c>
      <c r="AA27" s="12">
        <f t="shared" si="2"/>
        <v>0</v>
      </c>
      <c r="AB27" s="13">
        <f>ROUNDUP(((40/AA5)*Y27),0)</f>
        <v>0</v>
      </c>
      <c r="AC27" s="14"/>
      <c r="AD27" s="262"/>
      <c r="AE27" s="263"/>
      <c r="AF27" s="252">
        <f t="shared" si="12"/>
        <v>0</v>
      </c>
      <c r="AG27" s="252">
        <f t="shared" si="13"/>
        <v>0</v>
      </c>
      <c r="AH27" s="252">
        <f t="shared" si="14"/>
        <v>0</v>
      </c>
      <c r="AI27" s="252">
        <f t="shared" si="15"/>
        <v>0</v>
      </c>
      <c r="AJ27" s="252">
        <f t="shared" si="16"/>
        <v>0</v>
      </c>
      <c r="AK27" s="252">
        <f t="shared" si="17"/>
        <v>0</v>
      </c>
      <c r="AL27" s="252">
        <f t="shared" si="18"/>
        <v>0</v>
      </c>
      <c r="AM27" s="252">
        <f t="shared" si="19"/>
        <v>0</v>
      </c>
      <c r="AN27" s="252">
        <f t="shared" si="20"/>
        <v>0</v>
      </c>
      <c r="AO27" s="252">
        <f t="shared" si="21"/>
        <v>0</v>
      </c>
      <c r="AP27" s="252">
        <f t="shared" si="22"/>
        <v>0</v>
      </c>
      <c r="AQ27" s="252">
        <f t="shared" si="22"/>
        <v>0</v>
      </c>
      <c r="AR27" s="252">
        <f t="shared" si="3"/>
        <v>0</v>
      </c>
      <c r="AS27" s="252">
        <f t="shared" si="4"/>
        <v>0</v>
      </c>
      <c r="AT27" s="252">
        <f t="shared" si="5"/>
        <v>0</v>
      </c>
      <c r="AU27" s="252">
        <f t="shared" si="6"/>
        <v>0</v>
      </c>
      <c r="AV27" s="252">
        <f t="shared" si="7"/>
        <v>0</v>
      </c>
      <c r="AW27" s="252">
        <f t="shared" si="8"/>
        <v>0</v>
      </c>
      <c r="AX27" s="252"/>
      <c r="AY27" s="252">
        <f t="shared" si="23"/>
        <v>0</v>
      </c>
      <c r="AZ27" s="252">
        <f t="shared" si="24"/>
        <v>0</v>
      </c>
      <c r="BA27" s="252"/>
      <c r="BB27" s="252">
        <f t="shared" si="25"/>
        <v>0</v>
      </c>
      <c r="BC27" s="252"/>
      <c r="BD27" s="252">
        <f t="shared" si="26"/>
        <v>0</v>
      </c>
      <c r="BE27" s="252"/>
      <c r="BF27" s="252"/>
      <c r="BG27" s="252">
        <f t="shared" si="27"/>
        <v>0</v>
      </c>
      <c r="BH27" s="252"/>
      <c r="BI27" s="252">
        <f t="shared" si="28"/>
        <v>0</v>
      </c>
      <c r="BJ27" s="252">
        <f t="shared" si="29"/>
        <v>0</v>
      </c>
      <c r="BK27" s="252">
        <f t="shared" si="9"/>
        <v>0</v>
      </c>
      <c r="BM27" s="252">
        <f t="shared" si="10"/>
        <v>0</v>
      </c>
      <c r="BO27" s="252">
        <f t="shared" si="11"/>
        <v>0</v>
      </c>
    </row>
    <row r="28" spans="2:67" ht="20.100000000000001" customHeight="1">
      <c r="B28" s="11">
        <v>20</v>
      </c>
      <c r="C28" s="52" t="str">
        <f>CONCATENATE('2'!C23,'2'!Q23,'2'!D23,'2'!Q23,'2'!E23)</f>
        <v xml:space="preserve">  </v>
      </c>
      <c r="D28" s="51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12">
        <f t="shared" si="0"/>
        <v>0</v>
      </c>
      <c r="Z28" s="12">
        <f t="shared" si="1"/>
        <v>0</v>
      </c>
      <c r="AA28" s="12">
        <f t="shared" si="2"/>
        <v>0</v>
      </c>
      <c r="AB28" s="13">
        <f>ROUNDUP(((40/AA5)*Y28),0)</f>
        <v>0</v>
      </c>
      <c r="AC28" s="14"/>
      <c r="AD28" s="262"/>
      <c r="AE28" s="263"/>
      <c r="AF28" s="252">
        <f t="shared" si="12"/>
        <v>0</v>
      </c>
      <c r="AG28" s="252">
        <f t="shared" si="13"/>
        <v>0</v>
      </c>
      <c r="AH28" s="252">
        <f t="shared" si="14"/>
        <v>0</v>
      </c>
      <c r="AI28" s="252">
        <f t="shared" si="15"/>
        <v>0</v>
      </c>
      <c r="AJ28" s="252">
        <f t="shared" si="16"/>
        <v>0</v>
      </c>
      <c r="AK28" s="252">
        <f t="shared" si="17"/>
        <v>0</v>
      </c>
      <c r="AL28" s="252">
        <f t="shared" si="18"/>
        <v>0</v>
      </c>
      <c r="AM28" s="252">
        <f t="shared" si="19"/>
        <v>0</v>
      </c>
      <c r="AN28" s="252">
        <f t="shared" si="20"/>
        <v>0</v>
      </c>
      <c r="AO28" s="252">
        <f t="shared" si="21"/>
        <v>0</v>
      </c>
      <c r="AP28" s="252">
        <f t="shared" si="22"/>
        <v>0</v>
      </c>
      <c r="AQ28" s="252">
        <f t="shared" si="22"/>
        <v>0</v>
      </c>
      <c r="AR28" s="252">
        <f t="shared" si="3"/>
        <v>0</v>
      </c>
      <c r="AS28" s="252">
        <f t="shared" si="4"/>
        <v>0</v>
      </c>
      <c r="AT28" s="252">
        <f t="shared" si="5"/>
        <v>0</v>
      </c>
      <c r="AU28" s="252">
        <f t="shared" si="6"/>
        <v>0</v>
      </c>
      <c r="AV28" s="252">
        <f t="shared" si="7"/>
        <v>0</v>
      </c>
      <c r="AW28" s="252">
        <f t="shared" si="8"/>
        <v>0</v>
      </c>
      <c r="AX28" s="252"/>
      <c r="AY28" s="252">
        <f t="shared" si="23"/>
        <v>0</v>
      </c>
      <c r="AZ28" s="252">
        <f t="shared" si="24"/>
        <v>0</v>
      </c>
      <c r="BA28" s="252"/>
      <c r="BB28" s="252">
        <f t="shared" si="25"/>
        <v>0</v>
      </c>
      <c r="BC28" s="252"/>
      <c r="BD28" s="252">
        <f t="shared" si="26"/>
        <v>0</v>
      </c>
      <c r="BE28" s="252"/>
      <c r="BF28" s="252"/>
      <c r="BG28" s="252">
        <f t="shared" si="27"/>
        <v>0</v>
      </c>
      <c r="BH28" s="252"/>
      <c r="BI28" s="252">
        <f t="shared" si="28"/>
        <v>0</v>
      </c>
      <c r="BJ28" s="252">
        <f t="shared" si="29"/>
        <v>0</v>
      </c>
      <c r="BK28" s="252">
        <f t="shared" si="9"/>
        <v>0</v>
      </c>
      <c r="BM28" s="252">
        <f t="shared" si="10"/>
        <v>0</v>
      </c>
      <c r="BO28" s="252">
        <f t="shared" si="11"/>
        <v>0</v>
      </c>
    </row>
    <row r="29" spans="2:67" ht="20.100000000000001" customHeight="1">
      <c r="B29" s="11">
        <v>21</v>
      </c>
      <c r="C29" s="52" t="str">
        <f>CONCATENATE('2'!C24,'2'!Q24,'2'!D24,'2'!Q24,'2'!E24)</f>
        <v xml:space="preserve">  </v>
      </c>
      <c r="D29" s="51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12">
        <f t="shared" si="0"/>
        <v>0</v>
      </c>
      <c r="Z29" s="12">
        <f t="shared" si="1"/>
        <v>0</v>
      </c>
      <c r="AA29" s="12">
        <f t="shared" si="2"/>
        <v>0</v>
      </c>
      <c r="AB29" s="13">
        <f>ROUNDUP(((40/AA5)*Y29),0)</f>
        <v>0</v>
      </c>
      <c r="AC29" s="14"/>
      <c r="AD29" s="262"/>
      <c r="AE29" s="263"/>
      <c r="AF29" s="252">
        <f t="shared" si="12"/>
        <v>0</v>
      </c>
      <c r="AG29" s="252">
        <f t="shared" si="13"/>
        <v>0</v>
      </c>
      <c r="AH29" s="252">
        <f t="shared" si="14"/>
        <v>0</v>
      </c>
      <c r="AI29" s="252">
        <f t="shared" si="15"/>
        <v>0</v>
      </c>
      <c r="AJ29" s="252">
        <f t="shared" si="16"/>
        <v>0</v>
      </c>
      <c r="AK29" s="252">
        <f t="shared" si="17"/>
        <v>0</v>
      </c>
      <c r="AL29" s="252">
        <f t="shared" si="18"/>
        <v>0</v>
      </c>
      <c r="AM29" s="252">
        <f t="shared" si="19"/>
        <v>0</v>
      </c>
      <c r="AN29" s="252">
        <f t="shared" si="20"/>
        <v>0</v>
      </c>
      <c r="AO29" s="252">
        <f t="shared" si="21"/>
        <v>0</v>
      </c>
      <c r="AP29" s="252">
        <f t="shared" si="22"/>
        <v>0</v>
      </c>
      <c r="AQ29" s="252">
        <f t="shared" si="22"/>
        <v>0</v>
      </c>
      <c r="AR29" s="252">
        <f t="shared" si="3"/>
        <v>0</v>
      </c>
      <c r="AS29" s="252">
        <f t="shared" si="4"/>
        <v>0</v>
      </c>
      <c r="AT29" s="252">
        <f t="shared" si="5"/>
        <v>0</v>
      </c>
      <c r="AU29" s="252">
        <f t="shared" si="6"/>
        <v>0</v>
      </c>
      <c r="AV29" s="252">
        <f t="shared" si="7"/>
        <v>0</v>
      </c>
      <c r="AW29" s="252">
        <f t="shared" si="8"/>
        <v>0</v>
      </c>
      <c r="AX29" s="252"/>
      <c r="AY29" s="252">
        <f t="shared" si="23"/>
        <v>0</v>
      </c>
      <c r="AZ29" s="252">
        <f t="shared" si="24"/>
        <v>0</v>
      </c>
      <c r="BA29" s="252"/>
      <c r="BB29" s="252">
        <f t="shared" si="25"/>
        <v>0</v>
      </c>
      <c r="BC29" s="252"/>
      <c r="BD29" s="252">
        <f t="shared" si="26"/>
        <v>0</v>
      </c>
      <c r="BE29" s="252"/>
      <c r="BF29" s="252"/>
      <c r="BG29" s="252">
        <f t="shared" si="27"/>
        <v>0</v>
      </c>
      <c r="BH29" s="252"/>
      <c r="BI29" s="252">
        <f t="shared" si="28"/>
        <v>0</v>
      </c>
      <c r="BJ29" s="252">
        <f t="shared" si="29"/>
        <v>0</v>
      </c>
      <c r="BK29" s="252">
        <f t="shared" si="9"/>
        <v>0</v>
      </c>
      <c r="BM29" s="252">
        <f t="shared" si="10"/>
        <v>0</v>
      </c>
      <c r="BO29" s="252">
        <f t="shared" si="11"/>
        <v>0</v>
      </c>
    </row>
    <row r="30" spans="2:67" ht="20.100000000000001" customHeight="1">
      <c r="B30" s="11">
        <v>22</v>
      </c>
      <c r="C30" s="52" t="str">
        <f>CONCATENATE('2'!C25,'2'!Q25,'2'!D25,'2'!Q25,'2'!E25)</f>
        <v xml:space="preserve">  </v>
      </c>
      <c r="D30" s="5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12">
        <f t="shared" si="0"/>
        <v>0</v>
      </c>
      <c r="Z30" s="12">
        <f t="shared" si="1"/>
        <v>0</v>
      </c>
      <c r="AA30" s="12">
        <f t="shared" si="2"/>
        <v>0</v>
      </c>
      <c r="AB30" s="13">
        <f>ROUNDUP(((40/AA5)*Y30),0)</f>
        <v>0</v>
      </c>
      <c r="AC30" s="14"/>
      <c r="AD30" s="262"/>
      <c r="AE30" s="263"/>
      <c r="AF30" s="252">
        <f t="shared" si="12"/>
        <v>0</v>
      </c>
      <c r="AG30" s="252">
        <f t="shared" si="13"/>
        <v>0</v>
      </c>
      <c r="AH30" s="252">
        <f t="shared" si="14"/>
        <v>0</v>
      </c>
      <c r="AI30" s="252">
        <f t="shared" si="15"/>
        <v>0</v>
      </c>
      <c r="AJ30" s="252">
        <f t="shared" si="16"/>
        <v>0</v>
      </c>
      <c r="AK30" s="252">
        <f t="shared" si="17"/>
        <v>0</v>
      </c>
      <c r="AL30" s="252">
        <f t="shared" si="18"/>
        <v>0</v>
      </c>
      <c r="AM30" s="252">
        <f t="shared" si="19"/>
        <v>0</v>
      </c>
      <c r="AN30" s="252">
        <f t="shared" si="20"/>
        <v>0</v>
      </c>
      <c r="AO30" s="252">
        <f t="shared" si="21"/>
        <v>0</v>
      </c>
      <c r="AP30" s="252">
        <f t="shared" si="22"/>
        <v>0</v>
      </c>
      <c r="AQ30" s="252">
        <f t="shared" si="22"/>
        <v>0</v>
      </c>
      <c r="AR30" s="252">
        <f t="shared" si="3"/>
        <v>0</v>
      </c>
      <c r="AS30" s="252">
        <f t="shared" si="4"/>
        <v>0</v>
      </c>
      <c r="AT30" s="252">
        <f t="shared" si="5"/>
        <v>0</v>
      </c>
      <c r="AU30" s="252">
        <f t="shared" si="6"/>
        <v>0</v>
      </c>
      <c r="AV30" s="252">
        <f t="shared" si="7"/>
        <v>0</v>
      </c>
      <c r="AW30" s="252">
        <f t="shared" si="8"/>
        <v>0</v>
      </c>
      <c r="AX30" s="252"/>
      <c r="AY30" s="252">
        <f t="shared" si="23"/>
        <v>0</v>
      </c>
      <c r="AZ30" s="252">
        <f t="shared" si="24"/>
        <v>0</v>
      </c>
      <c r="BA30" s="252"/>
      <c r="BB30" s="252">
        <f t="shared" si="25"/>
        <v>0</v>
      </c>
      <c r="BC30" s="252"/>
      <c r="BD30" s="252">
        <f t="shared" si="26"/>
        <v>0</v>
      </c>
      <c r="BE30" s="252"/>
      <c r="BF30" s="252"/>
      <c r="BG30" s="252">
        <f t="shared" si="27"/>
        <v>0</v>
      </c>
      <c r="BH30" s="252"/>
      <c r="BI30" s="252">
        <f t="shared" si="28"/>
        <v>0</v>
      </c>
      <c r="BJ30" s="252">
        <f t="shared" si="29"/>
        <v>0</v>
      </c>
      <c r="BK30" s="252">
        <f t="shared" si="9"/>
        <v>0</v>
      </c>
      <c r="BM30" s="252">
        <f t="shared" si="10"/>
        <v>0</v>
      </c>
      <c r="BO30" s="252">
        <f t="shared" si="11"/>
        <v>0</v>
      </c>
    </row>
    <row r="31" spans="2:67" ht="20.100000000000001" customHeight="1">
      <c r="B31" s="11">
        <v>23</v>
      </c>
      <c r="C31" s="52" t="str">
        <f>CONCATENATE('2'!C26,'2'!Q26,'2'!D26,'2'!Q26,'2'!E26)</f>
        <v xml:space="preserve">  </v>
      </c>
      <c r="D31" s="5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12">
        <f t="shared" si="0"/>
        <v>0</v>
      </c>
      <c r="Z31" s="12">
        <f t="shared" si="1"/>
        <v>0</v>
      </c>
      <c r="AA31" s="12">
        <f t="shared" si="2"/>
        <v>0</v>
      </c>
      <c r="AB31" s="13">
        <f>ROUNDUP(((40/AA5)*Y31),0)</f>
        <v>0</v>
      </c>
      <c r="AC31" s="14"/>
      <c r="AD31" s="262"/>
      <c r="AE31" s="263"/>
      <c r="AF31" s="252">
        <f t="shared" si="12"/>
        <v>0</v>
      </c>
      <c r="AG31" s="252">
        <f t="shared" si="13"/>
        <v>0</v>
      </c>
      <c r="AH31" s="252">
        <f t="shared" si="14"/>
        <v>0</v>
      </c>
      <c r="AI31" s="252">
        <f t="shared" si="15"/>
        <v>0</v>
      </c>
      <c r="AJ31" s="252">
        <f t="shared" si="16"/>
        <v>0</v>
      </c>
      <c r="AK31" s="252">
        <f t="shared" si="17"/>
        <v>0</v>
      </c>
      <c r="AL31" s="252">
        <f t="shared" si="18"/>
        <v>0</v>
      </c>
      <c r="AM31" s="252">
        <f t="shared" si="19"/>
        <v>0</v>
      </c>
      <c r="AN31" s="252">
        <f t="shared" si="20"/>
        <v>0</v>
      </c>
      <c r="AO31" s="252">
        <f t="shared" si="21"/>
        <v>0</v>
      </c>
      <c r="AP31" s="252">
        <f t="shared" si="22"/>
        <v>0</v>
      </c>
      <c r="AQ31" s="252">
        <f t="shared" si="22"/>
        <v>0</v>
      </c>
      <c r="AR31" s="252">
        <f t="shared" si="3"/>
        <v>0</v>
      </c>
      <c r="AS31" s="252">
        <f t="shared" si="4"/>
        <v>0</v>
      </c>
      <c r="AT31" s="252">
        <f t="shared" si="5"/>
        <v>0</v>
      </c>
      <c r="AU31" s="252">
        <f t="shared" si="6"/>
        <v>0</v>
      </c>
      <c r="AV31" s="252">
        <f t="shared" si="7"/>
        <v>0</v>
      </c>
      <c r="AW31" s="252">
        <f t="shared" si="8"/>
        <v>0</v>
      </c>
      <c r="AX31" s="252"/>
      <c r="AY31" s="252">
        <f t="shared" si="23"/>
        <v>0</v>
      </c>
      <c r="AZ31" s="252">
        <f t="shared" si="24"/>
        <v>0</v>
      </c>
      <c r="BA31" s="252"/>
      <c r="BB31" s="252">
        <f t="shared" si="25"/>
        <v>0</v>
      </c>
      <c r="BC31" s="252"/>
      <c r="BD31" s="252">
        <f t="shared" si="26"/>
        <v>0</v>
      </c>
      <c r="BE31" s="252"/>
      <c r="BF31" s="252"/>
      <c r="BG31" s="252">
        <f t="shared" si="27"/>
        <v>0</v>
      </c>
      <c r="BH31" s="252"/>
      <c r="BI31" s="252">
        <f t="shared" si="28"/>
        <v>0</v>
      </c>
      <c r="BJ31" s="252">
        <f t="shared" si="29"/>
        <v>0</v>
      </c>
      <c r="BK31" s="252">
        <f t="shared" si="9"/>
        <v>0</v>
      </c>
      <c r="BM31" s="252">
        <f t="shared" si="10"/>
        <v>0</v>
      </c>
      <c r="BO31" s="252">
        <f t="shared" si="11"/>
        <v>0</v>
      </c>
    </row>
    <row r="32" spans="2:67" ht="20.100000000000001" customHeight="1">
      <c r="B32" s="11">
        <v>24</v>
      </c>
      <c r="C32" s="52" t="str">
        <f>CONCATENATE('2'!C27,'2'!Q27,'2'!D27,'2'!Q27,'2'!E27)</f>
        <v xml:space="preserve">  </v>
      </c>
      <c r="D32" s="5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12">
        <f t="shared" si="0"/>
        <v>0</v>
      </c>
      <c r="Z32" s="12">
        <f t="shared" si="1"/>
        <v>0</v>
      </c>
      <c r="AA32" s="12">
        <f t="shared" si="2"/>
        <v>0</v>
      </c>
      <c r="AB32" s="13">
        <f>ROUNDUP(((40/AA5)*Y32),0)</f>
        <v>0</v>
      </c>
      <c r="AC32" s="14"/>
      <c r="AD32" s="262"/>
      <c r="AE32" s="263"/>
      <c r="AF32" s="252">
        <f t="shared" si="12"/>
        <v>0</v>
      </c>
      <c r="AG32" s="252">
        <f t="shared" si="13"/>
        <v>0</v>
      </c>
      <c r="AH32" s="252">
        <f t="shared" si="14"/>
        <v>0</v>
      </c>
      <c r="AI32" s="252">
        <f t="shared" si="15"/>
        <v>0</v>
      </c>
      <c r="AJ32" s="252">
        <f t="shared" si="16"/>
        <v>0</v>
      </c>
      <c r="AK32" s="252">
        <f t="shared" si="17"/>
        <v>0</v>
      </c>
      <c r="AL32" s="252">
        <f t="shared" si="18"/>
        <v>0</v>
      </c>
      <c r="AM32" s="252">
        <f t="shared" si="19"/>
        <v>0</v>
      </c>
      <c r="AN32" s="252">
        <f t="shared" si="20"/>
        <v>0</v>
      </c>
      <c r="AO32" s="252">
        <f t="shared" si="21"/>
        <v>0</v>
      </c>
      <c r="AP32" s="252">
        <f t="shared" si="22"/>
        <v>0</v>
      </c>
      <c r="AQ32" s="252">
        <f t="shared" si="22"/>
        <v>0</v>
      </c>
      <c r="AR32" s="252">
        <f t="shared" si="3"/>
        <v>0</v>
      </c>
      <c r="AS32" s="252">
        <f t="shared" si="4"/>
        <v>0</v>
      </c>
      <c r="AT32" s="252">
        <f t="shared" si="5"/>
        <v>0</v>
      </c>
      <c r="AU32" s="252">
        <f t="shared" si="6"/>
        <v>0</v>
      </c>
      <c r="AV32" s="252">
        <f t="shared" si="7"/>
        <v>0</v>
      </c>
      <c r="AW32" s="252">
        <f t="shared" si="8"/>
        <v>0</v>
      </c>
      <c r="AX32" s="252"/>
      <c r="AY32" s="252">
        <f t="shared" si="23"/>
        <v>0</v>
      </c>
      <c r="AZ32" s="252">
        <f t="shared" si="24"/>
        <v>0</v>
      </c>
      <c r="BA32" s="252"/>
      <c r="BB32" s="252">
        <f t="shared" si="25"/>
        <v>0</v>
      </c>
      <c r="BC32" s="252"/>
      <c r="BD32" s="252">
        <f t="shared" si="26"/>
        <v>0</v>
      </c>
      <c r="BE32" s="252"/>
      <c r="BF32" s="252"/>
      <c r="BG32" s="252">
        <f t="shared" si="27"/>
        <v>0</v>
      </c>
      <c r="BH32" s="252"/>
      <c r="BI32" s="252">
        <f t="shared" si="28"/>
        <v>0</v>
      </c>
      <c r="BJ32" s="252">
        <f t="shared" si="29"/>
        <v>0</v>
      </c>
      <c r="BK32" s="252">
        <f t="shared" si="9"/>
        <v>0</v>
      </c>
      <c r="BM32" s="252">
        <f t="shared" si="10"/>
        <v>0</v>
      </c>
      <c r="BO32" s="252">
        <f t="shared" si="11"/>
        <v>0</v>
      </c>
    </row>
    <row r="33" spans="2:67" ht="20.100000000000001" customHeight="1">
      <c r="B33" s="11">
        <v>25</v>
      </c>
      <c r="C33" s="52" t="str">
        <f>CONCATENATE('2'!C28,'2'!Q28,'2'!D28,'2'!Q28,'2'!E28)</f>
        <v xml:space="preserve">  </v>
      </c>
      <c r="D33" s="51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12">
        <f t="shared" si="0"/>
        <v>0</v>
      </c>
      <c r="Z33" s="12">
        <f t="shared" si="1"/>
        <v>0</v>
      </c>
      <c r="AA33" s="12">
        <f t="shared" si="2"/>
        <v>0</v>
      </c>
      <c r="AB33" s="13">
        <f>ROUNDUP(((40/AA5)*Y33),0)</f>
        <v>0</v>
      </c>
      <c r="AC33" s="14"/>
      <c r="AD33" s="262"/>
      <c r="AE33" s="263"/>
      <c r="AF33" s="252">
        <f t="shared" si="12"/>
        <v>0</v>
      </c>
      <c r="AG33" s="252">
        <f t="shared" si="13"/>
        <v>0</v>
      </c>
      <c r="AH33" s="252">
        <f t="shared" si="14"/>
        <v>0</v>
      </c>
      <c r="AI33" s="252">
        <f t="shared" si="15"/>
        <v>0</v>
      </c>
      <c r="AJ33" s="252">
        <f t="shared" si="16"/>
        <v>0</v>
      </c>
      <c r="AK33" s="252">
        <f t="shared" si="17"/>
        <v>0</v>
      </c>
      <c r="AL33" s="252">
        <f t="shared" si="18"/>
        <v>0</v>
      </c>
      <c r="AM33" s="252">
        <f t="shared" si="19"/>
        <v>0</v>
      </c>
      <c r="AN33" s="252">
        <f t="shared" si="20"/>
        <v>0</v>
      </c>
      <c r="AO33" s="252">
        <f t="shared" si="21"/>
        <v>0</v>
      </c>
      <c r="AP33" s="252">
        <f t="shared" si="22"/>
        <v>0</v>
      </c>
      <c r="AQ33" s="252">
        <f t="shared" si="22"/>
        <v>0</v>
      </c>
      <c r="AR33" s="252">
        <f t="shared" si="3"/>
        <v>0</v>
      </c>
      <c r="AS33" s="252">
        <f t="shared" si="4"/>
        <v>0</v>
      </c>
      <c r="AT33" s="252">
        <f t="shared" si="5"/>
        <v>0</v>
      </c>
      <c r="AU33" s="252">
        <f t="shared" si="6"/>
        <v>0</v>
      </c>
      <c r="AV33" s="252">
        <f t="shared" si="7"/>
        <v>0</v>
      </c>
      <c r="AW33" s="252">
        <f t="shared" si="8"/>
        <v>0</v>
      </c>
      <c r="AX33" s="252"/>
      <c r="AY33" s="252">
        <f t="shared" si="23"/>
        <v>0</v>
      </c>
      <c r="AZ33" s="252">
        <f t="shared" si="24"/>
        <v>0</v>
      </c>
      <c r="BA33" s="252"/>
      <c r="BB33" s="252">
        <f t="shared" si="25"/>
        <v>0</v>
      </c>
      <c r="BC33" s="252"/>
      <c r="BD33" s="252">
        <f t="shared" si="26"/>
        <v>0</v>
      </c>
      <c r="BE33" s="252"/>
      <c r="BF33" s="252"/>
      <c r="BG33" s="252">
        <f t="shared" si="27"/>
        <v>0</v>
      </c>
      <c r="BH33" s="252"/>
      <c r="BI33" s="252">
        <f t="shared" si="28"/>
        <v>0</v>
      </c>
      <c r="BJ33" s="252">
        <f t="shared" si="29"/>
        <v>0</v>
      </c>
      <c r="BK33" s="252">
        <f t="shared" si="9"/>
        <v>0</v>
      </c>
      <c r="BM33" s="252">
        <f t="shared" si="10"/>
        <v>0</v>
      </c>
      <c r="BO33" s="252">
        <f t="shared" si="11"/>
        <v>0</v>
      </c>
    </row>
    <row r="34" spans="2:67" ht="20.100000000000001" customHeight="1">
      <c r="B34" s="11">
        <v>26</v>
      </c>
      <c r="C34" s="52" t="str">
        <f>CONCATENATE('2'!C29,'2'!Q29,'2'!D29,'2'!Q29,'2'!E29)</f>
        <v xml:space="preserve">  </v>
      </c>
      <c r="D34" s="51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12">
        <f t="shared" si="0"/>
        <v>0</v>
      </c>
      <c r="Z34" s="12">
        <f t="shared" si="1"/>
        <v>0</v>
      </c>
      <c r="AA34" s="12">
        <f t="shared" si="2"/>
        <v>0</v>
      </c>
      <c r="AB34" s="13">
        <f>ROUNDUP(((40/AA5)*Y34),0)</f>
        <v>0</v>
      </c>
      <c r="AC34" s="14"/>
      <c r="AD34" s="262"/>
      <c r="AE34" s="263"/>
      <c r="AF34" s="252">
        <f t="shared" si="12"/>
        <v>0</v>
      </c>
      <c r="AG34" s="252">
        <f t="shared" si="13"/>
        <v>0</v>
      </c>
      <c r="AH34" s="252">
        <f t="shared" si="14"/>
        <v>0</v>
      </c>
      <c r="AI34" s="252">
        <f t="shared" si="15"/>
        <v>0</v>
      </c>
      <c r="AJ34" s="252">
        <f t="shared" si="16"/>
        <v>0</v>
      </c>
      <c r="AK34" s="252">
        <f t="shared" si="17"/>
        <v>0</v>
      </c>
      <c r="AL34" s="252">
        <f t="shared" si="18"/>
        <v>0</v>
      </c>
      <c r="AM34" s="252">
        <f t="shared" si="19"/>
        <v>0</v>
      </c>
      <c r="AN34" s="252">
        <f t="shared" si="20"/>
        <v>0</v>
      </c>
      <c r="AO34" s="252">
        <f t="shared" si="21"/>
        <v>0</v>
      </c>
      <c r="AP34" s="252">
        <f t="shared" si="22"/>
        <v>0</v>
      </c>
      <c r="AQ34" s="252">
        <f t="shared" si="22"/>
        <v>0</v>
      </c>
      <c r="AR34" s="252">
        <f t="shared" si="3"/>
        <v>0</v>
      </c>
      <c r="AS34" s="252">
        <f t="shared" si="4"/>
        <v>0</v>
      </c>
      <c r="AT34" s="252">
        <f t="shared" si="5"/>
        <v>0</v>
      </c>
      <c r="AU34" s="252">
        <f t="shared" si="6"/>
        <v>0</v>
      </c>
      <c r="AV34" s="252">
        <f t="shared" si="7"/>
        <v>0</v>
      </c>
      <c r="AW34" s="252">
        <f t="shared" si="8"/>
        <v>0</v>
      </c>
      <c r="AX34" s="252"/>
      <c r="AY34" s="252">
        <f t="shared" si="23"/>
        <v>0</v>
      </c>
      <c r="AZ34" s="252">
        <f t="shared" si="24"/>
        <v>0</v>
      </c>
      <c r="BA34" s="252"/>
      <c r="BB34" s="252">
        <f t="shared" si="25"/>
        <v>0</v>
      </c>
      <c r="BC34" s="252"/>
      <c r="BD34" s="252">
        <f t="shared" si="26"/>
        <v>0</v>
      </c>
      <c r="BE34" s="252"/>
      <c r="BF34" s="252"/>
      <c r="BG34" s="252">
        <f t="shared" si="27"/>
        <v>0</v>
      </c>
      <c r="BH34" s="252"/>
      <c r="BI34" s="252">
        <f t="shared" si="28"/>
        <v>0</v>
      </c>
      <c r="BJ34" s="252">
        <f t="shared" si="29"/>
        <v>0</v>
      </c>
      <c r="BK34" s="252">
        <f t="shared" si="9"/>
        <v>0</v>
      </c>
      <c r="BM34" s="252">
        <f t="shared" si="10"/>
        <v>0</v>
      </c>
      <c r="BO34" s="252">
        <f t="shared" si="11"/>
        <v>0</v>
      </c>
    </row>
    <row r="35" spans="2:67" ht="20.100000000000001" customHeight="1">
      <c r="B35" s="11">
        <v>27</v>
      </c>
      <c r="C35" s="52" t="str">
        <f>CONCATENATE('2'!C30,'2'!Q30,'2'!D30,'2'!Q30,'2'!E30)</f>
        <v xml:space="preserve">  </v>
      </c>
      <c r="D35" s="51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12">
        <f t="shared" si="0"/>
        <v>0</v>
      </c>
      <c r="Z35" s="12">
        <f t="shared" si="1"/>
        <v>0</v>
      </c>
      <c r="AA35" s="12">
        <f t="shared" si="2"/>
        <v>0</v>
      </c>
      <c r="AB35" s="13">
        <f>ROUNDUP(((40/AA5)*Y35),0)</f>
        <v>0</v>
      </c>
      <c r="AC35" s="14"/>
      <c r="AD35" s="262"/>
      <c r="AE35" s="263"/>
      <c r="AF35" s="252">
        <f t="shared" si="12"/>
        <v>0</v>
      </c>
      <c r="AG35" s="252">
        <f t="shared" si="13"/>
        <v>0</v>
      </c>
      <c r="AH35" s="252">
        <f t="shared" si="14"/>
        <v>0</v>
      </c>
      <c r="AI35" s="252">
        <f t="shared" si="15"/>
        <v>0</v>
      </c>
      <c r="AJ35" s="252">
        <f t="shared" si="16"/>
        <v>0</v>
      </c>
      <c r="AK35" s="252">
        <f t="shared" si="17"/>
        <v>0</v>
      </c>
      <c r="AL35" s="252">
        <f t="shared" si="18"/>
        <v>0</v>
      </c>
      <c r="AM35" s="252">
        <f t="shared" si="19"/>
        <v>0</v>
      </c>
      <c r="AN35" s="252">
        <f t="shared" si="20"/>
        <v>0</v>
      </c>
      <c r="AO35" s="252">
        <f t="shared" si="21"/>
        <v>0</v>
      </c>
      <c r="AP35" s="252">
        <f t="shared" si="22"/>
        <v>0</v>
      </c>
      <c r="AQ35" s="252">
        <f t="shared" si="22"/>
        <v>0</v>
      </c>
      <c r="AR35" s="252">
        <f t="shared" si="3"/>
        <v>0</v>
      </c>
      <c r="AS35" s="252">
        <f t="shared" si="4"/>
        <v>0</v>
      </c>
      <c r="AT35" s="252">
        <f t="shared" si="5"/>
        <v>0</v>
      </c>
      <c r="AU35" s="252">
        <f t="shared" si="6"/>
        <v>0</v>
      </c>
      <c r="AV35" s="252">
        <f t="shared" si="7"/>
        <v>0</v>
      </c>
      <c r="AW35" s="252">
        <f t="shared" si="8"/>
        <v>0</v>
      </c>
      <c r="AX35" s="252"/>
      <c r="AY35" s="252">
        <f t="shared" si="23"/>
        <v>0</v>
      </c>
      <c r="AZ35" s="252">
        <f t="shared" si="24"/>
        <v>0</v>
      </c>
      <c r="BA35" s="252"/>
      <c r="BB35" s="252">
        <f t="shared" si="25"/>
        <v>0</v>
      </c>
      <c r="BC35" s="252"/>
      <c r="BD35" s="252">
        <f t="shared" si="26"/>
        <v>0</v>
      </c>
      <c r="BE35" s="252"/>
      <c r="BF35" s="252"/>
      <c r="BG35" s="252">
        <f t="shared" si="27"/>
        <v>0</v>
      </c>
      <c r="BH35" s="252"/>
      <c r="BI35" s="252">
        <f t="shared" si="28"/>
        <v>0</v>
      </c>
      <c r="BJ35" s="252">
        <f t="shared" si="29"/>
        <v>0</v>
      </c>
      <c r="BK35" s="252">
        <f t="shared" si="9"/>
        <v>0</v>
      </c>
      <c r="BM35" s="252">
        <f t="shared" si="10"/>
        <v>0</v>
      </c>
      <c r="BO35" s="252">
        <f t="shared" si="11"/>
        <v>0</v>
      </c>
    </row>
    <row r="36" spans="2:67" ht="20.100000000000001" customHeight="1">
      <c r="B36" s="11">
        <v>28</v>
      </c>
      <c r="C36" s="52" t="str">
        <f>CONCATENATE('2'!C31,'2'!Q31,'2'!D31,'2'!Q31,'2'!E31)</f>
        <v xml:space="preserve">  </v>
      </c>
      <c r="D36" s="51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12">
        <f t="shared" si="0"/>
        <v>0</v>
      </c>
      <c r="Z36" s="12">
        <f t="shared" si="1"/>
        <v>0</v>
      </c>
      <c r="AA36" s="12">
        <f t="shared" si="2"/>
        <v>0</v>
      </c>
      <c r="AB36" s="13">
        <f>ROUNDUP(((40/AA5)*Y36),0)</f>
        <v>0</v>
      </c>
      <c r="AC36" s="14"/>
      <c r="AD36" s="262"/>
      <c r="AE36" s="263"/>
      <c r="AF36" s="252">
        <f t="shared" si="12"/>
        <v>0</v>
      </c>
      <c r="AG36" s="252">
        <f t="shared" si="13"/>
        <v>0</v>
      </c>
      <c r="AH36" s="252">
        <f t="shared" si="14"/>
        <v>0</v>
      </c>
      <c r="AI36" s="252">
        <f t="shared" si="15"/>
        <v>0</v>
      </c>
      <c r="AJ36" s="252">
        <f t="shared" si="16"/>
        <v>0</v>
      </c>
      <c r="AK36" s="252">
        <f t="shared" si="17"/>
        <v>0</v>
      </c>
      <c r="AL36" s="252">
        <f t="shared" si="18"/>
        <v>0</v>
      </c>
      <c r="AM36" s="252">
        <f t="shared" si="19"/>
        <v>0</v>
      </c>
      <c r="AN36" s="252">
        <f t="shared" si="20"/>
        <v>0</v>
      </c>
      <c r="AO36" s="252">
        <f t="shared" si="21"/>
        <v>0</v>
      </c>
      <c r="AP36" s="252">
        <f t="shared" si="22"/>
        <v>0</v>
      </c>
      <c r="AQ36" s="252">
        <f t="shared" si="22"/>
        <v>0</v>
      </c>
      <c r="AR36" s="252">
        <f t="shared" si="3"/>
        <v>0</v>
      </c>
      <c r="AS36" s="252">
        <f t="shared" si="4"/>
        <v>0</v>
      </c>
      <c r="AT36" s="252">
        <f t="shared" si="5"/>
        <v>0</v>
      </c>
      <c r="AU36" s="252">
        <f t="shared" si="6"/>
        <v>0</v>
      </c>
      <c r="AV36" s="252">
        <f t="shared" si="7"/>
        <v>0</v>
      </c>
      <c r="AW36" s="252">
        <f t="shared" si="8"/>
        <v>0</v>
      </c>
      <c r="AX36" s="252"/>
      <c r="AY36" s="252">
        <f t="shared" si="23"/>
        <v>0</v>
      </c>
      <c r="AZ36" s="252">
        <f t="shared" si="24"/>
        <v>0</v>
      </c>
      <c r="BA36" s="252"/>
      <c r="BB36" s="252">
        <f t="shared" si="25"/>
        <v>0</v>
      </c>
      <c r="BC36" s="252"/>
      <c r="BD36" s="252">
        <f t="shared" si="26"/>
        <v>0</v>
      </c>
      <c r="BE36" s="252"/>
      <c r="BF36" s="252"/>
      <c r="BG36" s="252">
        <f t="shared" si="27"/>
        <v>0</v>
      </c>
      <c r="BH36" s="252"/>
      <c r="BI36" s="252">
        <f t="shared" si="28"/>
        <v>0</v>
      </c>
      <c r="BJ36" s="252">
        <f t="shared" si="29"/>
        <v>0</v>
      </c>
      <c r="BK36" s="252">
        <f t="shared" si="9"/>
        <v>0</v>
      </c>
      <c r="BM36" s="252">
        <f t="shared" si="10"/>
        <v>0</v>
      </c>
      <c r="BO36" s="252">
        <f t="shared" si="11"/>
        <v>0</v>
      </c>
    </row>
    <row r="37" spans="2:67" ht="20.100000000000001" customHeight="1">
      <c r="B37" s="11">
        <v>29</v>
      </c>
      <c r="C37" s="52" t="str">
        <f>CONCATENATE('2'!C32,'2'!Q32,'2'!D32,'2'!Q32,'2'!E32)</f>
        <v xml:space="preserve">  </v>
      </c>
      <c r="D37" s="51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12">
        <f t="shared" si="0"/>
        <v>0</v>
      </c>
      <c r="Z37" s="12">
        <f t="shared" si="1"/>
        <v>0</v>
      </c>
      <c r="AA37" s="12">
        <f t="shared" si="2"/>
        <v>0</v>
      </c>
      <c r="AB37" s="13">
        <f>ROUNDUP(((40/AA5)*Y37),0)</f>
        <v>0</v>
      </c>
      <c r="AC37" s="14"/>
      <c r="AD37" s="262"/>
      <c r="AE37" s="263"/>
      <c r="AF37" s="252">
        <f t="shared" si="12"/>
        <v>0</v>
      </c>
      <c r="AG37" s="252">
        <f t="shared" si="13"/>
        <v>0</v>
      </c>
      <c r="AH37" s="252">
        <f t="shared" si="14"/>
        <v>0</v>
      </c>
      <c r="AI37" s="252">
        <f t="shared" si="15"/>
        <v>0</v>
      </c>
      <c r="AJ37" s="252">
        <f t="shared" si="16"/>
        <v>0</v>
      </c>
      <c r="AK37" s="252">
        <f t="shared" si="17"/>
        <v>0</v>
      </c>
      <c r="AL37" s="252">
        <f t="shared" si="18"/>
        <v>0</v>
      </c>
      <c r="AM37" s="252">
        <f t="shared" si="19"/>
        <v>0</v>
      </c>
      <c r="AN37" s="252">
        <f t="shared" si="20"/>
        <v>0</v>
      </c>
      <c r="AO37" s="252">
        <f t="shared" si="21"/>
        <v>0</v>
      </c>
      <c r="AP37" s="252">
        <f t="shared" si="22"/>
        <v>0</v>
      </c>
      <c r="AQ37" s="252">
        <f t="shared" si="22"/>
        <v>0</v>
      </c>
      <c r="AR37" s="252">
        <f t="shared" si="3"/>
        <v>0</v>
      </c>
      <c r="AS37" s="252">
        <f t="shared" si="4"/>
        <v>0</v>
      </c>
      <c r="AT37" s="252">
        <f t="shared" si="5"/>
        <v>0</v>
      </c>
      <c r="AU37" s="252">
        <f t="shared" si="6"/>
        <v>0</v>
      </c>
      <c r="AV37" s="252">
        <f t="shared" si="7"/>
        <v>0</v>
      </c>
      <c r="AW37" s="252">
        <f t="shared" si="8"/>
        <v>0</v>
      </c>
      <c r="AX37" s="252"/>
      <c r="AY37" s="252">
        <f t="shared" si="23"/>
        <v>0</v>
      </c>
      <c r="AZ37" s="252">
        <f t="shared" si="24"/>
        <v>0</v>
      </c>
      <c r="BA37" s="252"/>
      <c r="BB37" s="252">
        <f t="shared" si="25"/>
        <v>0</v>
      </c>
      <c r="BC37" s="252"/>
      <c r="BD37" s="252">
        <f t="shared" si="26"/>
        <v>0</v>
      </c>
      <c r="BE37" s="252"/>
      <c r="BF37" s="252"/>
      <c r="BG37" s="252">
        <f t="shared" si="27"/>
        <v>0</v>
      </c>
      <c r="BH37" s="252"/>
      <c r="BI37" s="252">
        <f t="shared" si="28"/>
        <v>0</v>
      </c>
      <c r="BJ37" s="252">
        <f t="shared" si="29"/>
        <v>0</v>
      </c>
      <c r="BK37" s="252">
        <f t="shared" si="9"/>
        <v>0</v>
      </c>
      <c r="BM37" s="252">
        <f t="shared" si="10"/>
        <v>0</v>
      </c>
      <c r="BO37" s="252">
        <f t="shared" si="11"/>
        <v>0</v>
      </c>
    </row>
    <row r="38" spans="2:67" ht="20.100000000000001" customHeight="1">
      <c r="B38" s="11">
        <v>30</v>
      </c>
      <c r="C38" s="52" t="str">
        <f>CONCATENATE('2'!C33,'2'!Q33,'2'!D33,'2'!Q33,'2'!E33)</f>
        <v xml:space="preserve">  </v>
      </c>
      <c r="D38" s="51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12">
        <f t="shared" si="0"/>
        <v>0</v>
      </c>
      <c r="Z38" s="12">
        <f t="shared" si="1"/>
        <v>0</v>
      </c>
      <c r="AA38" s="12">
        <f t="shared" si="2"/>
        <v>0</v>
      </c>
      <c r="AB38" s="13">
        <f>ROUNDUP(((40/AA5)*Y38),0)</f>
        <v>0</v>
      </c>
      <c r="AC38" s="14"/>
      <c r="AD38" s="262"/>
      <c r="AE38" s="263"/>
      <c r="AF38" s="252">
        <f t="shared" si="12"/>
        <v>0</v>
      </c>
      <c r="AG38" s="252">
        <f t="shared" si="13"/>
        <v>0</v>
      </c>
      <c r="AH38" s="252">
        <f t="shared" si="14"/>
        <v>0</v>
      </c>
      <c r="AI38" s="252">
        <f t="shared" si="15"/>
        <v>0</v>
      </c>
      <c r="AJ38" s="252">
        <f t="shared" si="16"/>
        <v>0</v>
      </c>
      <c r="AK38" s="252">
        <f t="shared" si="17"/>
        <v>0</v>
      </c>
      <c r="AL38" s="252">
        <f t="shared" si="18"/>
        <v>0</v>
      </c>
      <c r="AM38" s="252">
        <f t="shared" si="19"/>
        <v>0</v>
      </c>
      <c r="AN38" s="252">
        <f t="shared" si="20"/>
        <v>0</v>
      </c>
      <c r="AO38" s="252">
        <f t="shared" si="21"/>
        <v>0</v>
      </c>
      <c r="AP38" s="252">
        <f t="shared" si="22"/>
        <v>0</v>
      </c>
      <c r="AQ38" s="252">
        <f t="shared" si="22"/>
        <v>0</v>
      </c>
      <c r="AR38" s="252">
        <f t="shared" si="3"/>
        <v>0</v>
      </c>
      <c r="AS38" s="252">
        <f t="shared" si="4"/>
        <v>0</v>
      </c>
      <c r="AT38" s="252">
        <f t="shared" si="5"/>
        <v>0</v>
      </c>
      <c r="AU38" s="252">
        <f t="shared" si="6"/>
        <v>0</v>
      </c>
      <c r="AV38" s="252">
        <f t="shared" si="7"/>
        <v>0</v>
      </c>
      <c r="AW38" s="252">
        <f t="shared" si="8"/>
        <v>0</v>
      </c>
      <c r="AX38" s="252"/>
      <c r="AY38" s="252">
        <f t="shared" si="23"/>
        <v>0</v>
      </c>
      <c r="AZ38" s="252">
        <f t="shared" si="24"/>
        <v>0</v>
      </c>
      <c r="BA38" s="252"/>
      <c r="BB38" s="252">
        <f t="shared" si="25"/>
        <v>0</v>
      </c>
      <c r="BC38" s="252"/>
      <c r="BD38" s="252">
        <f t="shared" si="26"/>
        <v>0</v>
      </c>
      <c r="BE38" s="252"/>
      <c r="BF38" s="252"/>
      <c r="BG38" s="252">
        <f t="shared" si="27"/>
        <v>0</v>
      </c>
      <c r="BH38" s="252"/>
      <c r="BI38" s="252">
        <f t="shared" si="28"/>
        <v>0</v>
      </c>
      <c r="BJ38" s="252">
        <f t="shared" si="29"/>
        <v>0</v>
      </c>
      <c r="BK38" s="252">
        <f t="shared" si="9"/>
        <v>0</v>
      </c>
      <c r="BM38" s="252">
        <f t="shared" si="10"/>
        <v>0</v>
      </c>
      <c r="BO38" s="252">
        <f t="shared" si="11"/>
        <v>0</v>
      </c>
    </row>
    <row r="39" spans="2:67" ht="20.100000000000001" customHeight="1">
      <c r="B39" s="11">
        <v>31</v>
      </c>
      <c r="C39" s="52" t="str">
        <f>CONCATENATE('2'!C34,'2'!Q34,'2'!D34,'2'!Q34,'2'!E34)</f>
        <v xml:space="preserve">  </v>
      </c>
      <c r="D39" s="51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12">
        <f t="shared" si="0"/>
        <v>0</v>
      </c>
      <c r="Z39" s="12">
        <f t="shared" si="1"/>
        <v>0</v>
      </c>
      <c r="AA39" s="12">
        <f t="shared" si="2"/>
        <v>0</v>
      </c>
      <c r="AB39" s="13">
        <f>ROUNDUP(((40/AA5)*Y39),0)</f>
        <v>0</v>
      </c>
      <c r="AC39" s="14"/>
      <c r="AD39" s="262"/>
      <c r="AE39" s="263"/>
      <c r="AF39" s="252">
        <f t="shared" si="12"/>
        <v>0</v>
      </c>
      <c r="AG39" s="252">
        <f t="shared" si="13"/>
        <v>0</v>
      </c>
      <c r="AH39" s="252">
        <f t="shared" si="14"/>
        <v>0</v>
      </c>
      <c r="AI39" s="252">
        <f t="shared" si="15"/>
        <v>0</v>
      </c>
      <c r="AJ39" s="252">
        <f t="shared" si="16"/>
        <v>0</v>
      </c>
      <c r="AK39" s="252">
        <f t="shared" si="17"/>
        <v>0</v>
      </c>
      <c r="AL39" s="252">
        <f t="shared" si="18"/>
        <v>0</v>
      </c>
      <c r="AM39" s="252">
        <f t="shared" si="19"/>
        <v>0</v>
      </c>
      <c r="AN39" s="252">
        <f t="shared" si="20"/>
        <v>0</v>
      </c>
      <c r="AO39" s="252">
        <f t="shared" si="21"/>
        <v>0</v>
      </c>
      <c r="AP39" s="252">
        <f t="shared" si="22"/>
        <v>0</v>
      </c>
      <c r="AQ39" s="252">
        <f t="shared" si="22"/>
        <v>0</v>
      </c>
      <c r="AR39" s="252">
        <f t="shared" si="3"/>
        <v>0</v>
      </c>
      <c r="AS39" s="252">
        <f t="shared" si="4"/>
        <v>0</v>
      </c>
      <c r="AT39" s="252">
        <f t="shared" si="5"/>
        <v>0</v>
      </c>
      <c r="AU39" s="252">
        <f t="shared" si="6"/>
        <v>0</v>
      </c>
      <c r="AV39" s="252">
        <f t="shared" si="7"/>
        <v>0</v>
      </c>
      <c r="AW39" s="252">
        <f t="shared" si="8"/>
        <v>0</v>
      </c>
      <c r="AX39" s="252"/>
      <c r="AY39" s="252">
        <f t="shared" si="23"/>
        <v>0</v>
      </c>
      <c r="AZ39" s="252">
        <f t="shared" si="24"/>
        <v>0</v>
      </c>
      <c r="BA39" s="252"/>
      <c r="BB39" s="252">
        <f t="shared" si="25"/>
        <v>0</v>
      </c>
      <c r="BC39" s="252"/>
      <c r="BD39" s="252">
        <f t="shared" si="26"/>
        <v>0</v>
      </c>
      <c r="BE39" s="252"/>
      <c r="BF39" s="252"/>
      <c r="BG39" s="252">
        <f t="shared" si="27"/>
        <v>0</v>
      </c>
      <c r="BH39" s="252"/>
      <c r="BI39" s="252">
        <f t="shared" si="28"/>
        <v>0</v>
      </c>
      <c r="BJ39" s="252">
        <f t="shared" si="29"/>
        <v>0</v>
      </c>
      <c r="BK39" s="252">
        <f t="shared" si="9"/>
        <v>0</v>
      </c>
      <c r="BM39" s="252">
        <f t="shared" si="10"/>
        <v>0</v>
      </c>
      <c r="BO39" s="252">
        <f t="shared" si="11"/>
        <v>0</v>
      </c>
    </row>
    <row r="40" spans="2:67" ht="20.100000000000001" customHeight="1">
      <c r="B40" s="11">
        <v>32</v>
      </c>
      <c r="C40" s="52" t="str">
        <f>CONCATENATE('2'!C35,'2'!Q35,'2'!D35,'2'!Q35,'2'!E35)</f>
        <v xml:space="preserve">  </v>
      </c>
      <c r="D40" s="51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12">
        <f t="shared" si="0"/>
        <v>0</v>
      </c>
      <c r="Z40" s="12">
        <f t="shared" si="1"/>
        <v>0</v>
      </c>
      <c r="AA40" s="12">
        <f t="shared" si="2"/>
        <v>0</v>
      </c>
      <c r="AB40" s="13">
        <f>ROUNDUP(((40/AA5)*Y40),0)</f>
        <v>0</v>
      </c>
      <c r="AC40" s="14"/>
      <c r="AD40" s="262"/>
      <c r="AE40" s="263"/>
      <c r="AF40" s="252">
        <f t="shared" si="12"/>
        <v>0</v>
      </c>
      <c r="AG40" s="252">
        <f t="shared" si="13"/>
        <v>0</v>
      </c>
      <c r="AH40" s="252">
        <f t="shared" si="14"/>
        <v>0</v>
      </c>
      <c r="AI40" s="252">
        <f t="shared" si="15"/>
        <v>0</v>
      </c>
      <c r="AJ40" s="252">
        <f t="shared" si="16"/>
        <v>0</v>
      </c>
      <c r="AK40" s="252">
        <f t="shared" si="17"/>
        <v>0</v>
      </c>
      <c r="AL40" s="252">
        <f t="shared" si="18"/>
        <v>0</v>
      </c>
      <c r="AM40" s="252">
        <f t="shared" si="19"/>
        <v>0</v>
      </c>
      <c r="AN40" s="252">
        <f t="shared" si="20"/>
        <v>0</v>
      </c>
      <c r="AO40" s="252">
        <f t="shared" si="21"/>
        <v>0</v>
      </c>
      <c r="AP40" s="252">
        <f t="shared" si="22"/>
        <v>0</v>
      </c>
      <c r="AQ40" s="252">
        <f t="shared" si="22"/>
        <v>0</v>
      </c>
      <c r="AR40" s="252">
        <f t="shared" si="3"/>
        <v>0</v>
      </c>
      <c r="AS40" s="252">
        <f t="shared" si="4"/>
        <v>0</v>
      </c>
      <c r="AT40" s="252">
        <f t="shared" si="5"/>
        <v>0</v>
      </c>
      <c r="AU40" s="252">
        <f t="shared" si="6"/>
        <v>0</v>
      </c>
      <c r="AV40" s="252">
        <f t="shared" si="7"/>
        <v>0</v>
      </c>
      <c r="AW40" s="252">
        <f t="shared" si="8"/>
        <v>0</v>
      </c>
      <c r="AX40" s="252"/>
      <c r="AY40" s="252">
        <f t="shared" si="23"/>
        <v>0</v>
      </c>
      <c r="AZ40" s="252">
        <f t="shared" si="24"/>
        <v>0</v>
      </c>
      <c r="BA40" s="252"/>
      <c r="BB40" s="252">
        <f t="shared" si="25"/>
        <v>0</v>
      </c>
      <c r="BC40" s="252"/>
      <c r="BD40" s="252">
        <f t="shared" si="26"/>
        <v>0</v>
      </c>
      <c r="BE40" s="252"/>
      <c r="BF40" s="252"/>
      <c r="BG40" s="252">
        <f t="shared" si="27"/>
        <v>0</v>
      </c>
      <c r="BH40" s="252"/>
      <c r="BI40" s="252">
        <f t="shared" si="28"/>
        <v>0</v>
      </c>
      <c r="BJ40" s="252">
        <f t="shared" si="29"/>
        <v>0</v>
      </c>
      <c r="BK40" s="252">
        <f t="shared" si="9"/>
        <v>0</v>
      </c>
      <c r="BM40" s="252">
        <f t="shared" si="10"/>
        <v>0</v>
      </c>
      <c r="BO40" s="252">
        <f t="shared" si="11"/>
        <v>0</v>
      </c>
    </row>
    <row r="41" spans="2:67" ht="20.100000000000001" customHeight="1">
      <c r="B41" s="11">
        <v>33</v>
      </c>
      <c r="C41" s="52" t="str">
        <f>CONCATENATE('2'!C36,'2'!Q36,'2'!D36,'2'!Q36,'2'!E36)</f>
        <v xml:space="preserve">  </v>
      </c>
      <c r="D41" s="51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12">
        <f t="shared" ref="Y41:Y72" si="30">AF41+AH41+AJ41+AM41+AS41+AU41</f>
        <v>0</v>
      </c>
      <c r="Z41" s="12">
        <f t="shared" ref="Z41:Z72" si="31">AI41+AL41+AO41+AQ41+AT41+AW41</f>
        <v>0</v>
      </c>
      <c r="AA41" s="12">
        <f t="shared" ref="AA41:AA72" si="32">AG41+AK41+AN41+AP41+AR41+AV41</f>
        <v>0</v>
      </c>
      <c r="AB41" s="13">
        <f>ROUNDUP(((40/AA5)*Y41),0)</f>
        <v>0</v>
      </c>
      <c r="AC41" s="14"/>
      <c r="AD41" s="262"/>
      <c r="AE41" s="263"/>
      <c r="AF41" s="252">
        <f t="shared" si="12"/>
        <v>0</v>
      </c>
      <c r="AG41" s="252">
        <f t="shared" si="13"/>
        <v>0</v>
      </c>
      <c r="AH41" s="252">
        <f t="shared" si="14"/>
        <v>0</v>
      </c>
      <c r="AI41" s="252">
        <f t="shared" si="15"/>
        <v>0</v>
      </c>
      <c r="AJ41" s="252">
        <f t="shared" si="16"/>
        <v>0</v>
      </c>
      <c r="AK41" s="252">
        <f t="shared" si="17"/>
        <v>0</v>
      </c>
      <c r="AL41" s="252">
        <f t="shared" si="18"/>
        <v>0</v>
      </c>
      <c r="AM41" s="252">
        <f t="shared" si="19"/>
        <v>0</v>
      </c>
      <c r="AN41" s="252">
        <f t="shared" si="20"/>
        <v>0</v>
      </c>
      <c r="AO41" s="252">
        <f t="shared" si="21"/>
        <v>0</v>
      </c>
      <c r="AP41" s="252">
        <f t="shared" si="22"/>
        <v>0</v>
      </c>
      <c r="AQ41" s="252">
        <f t="shared" si="22"/>
        <v>0</v>
      </c>
      <c r="AR41" s="252">
        <f t="shared" ref="AR41:AR72" si="33">BK41*2</f>
        <v>0</v>
      </c>
      <c r="AS41" s="252">
        <f t="shared" ref="AS41:AS72" si="34">BK41*1</f>
        <v>0</v>
      </c>
      <c r="AT41" s="252">
        <f t="shared" ref="AT41:AT72" si="35">BM41*2</f>
        <v>0</v>
      </c>
      <c r="AU41" s="252">
        <f t="shared" ref="AU41:AU72" si="36">BM41*1</f>
        <v>0</v>
      </c>
      <c r="AV41" s="252">
        <f t="shared" ref="AV41:AV72" si="37">BO41*2</f>
        <v>0</v>
      </c>
      <c r="AW41" s="252">
        <f t="shared" ref="AW41:AW72" si="38">BO41*1</f>
        <v>0</v>
      </c>
      <c r="AX41" s="252"/>
      <c r="AY41" s="252">
        <f t="shared" si="23"/>
        <v>0</v>
      </c>
      <c r="AZ41" s="252">
        <f t="shared" si="24"/>
        <v>0</v>
      </c>
      <c r="BA41" s="252"/>
      <c r="BB41" s="252">
        <f t="shared" si="25"/>
        <v>0</v>
      </c>
      <c r="BC41" s="252"/>
      <c r="BD41" s="252">
        <f t="shared" si="26"/>
        <v>0</v>
      </c>
      <c r="BE41" s="252"/>
      <c r="BF41" s="252"/>
      <c r="BG41" s="252">
        <f t="shared" si="27"/>
        <v>0</v>
      </c>
      <c r="BH41" s="252"/>
      <c r="BI41" s="252">
        <f t="shared" si="28"/>
        <v>0</v>
      </c>
      <c r="BJ41" s="252">
        <f t="shared" si="29"/>
        <v>0</v>
      </c>
      <c r="BK41" s="252">
        <f t="shared" ref="BK41:BK72" si="39">COUNTIF(E41:X41,"OOP")</f>
        <v>0</v>
      </c>
      <c r="BM41" s="252">
        <f t="shared" ref="BM41:BM72" si="40">COUNTIF(E41:X41,"]]P")</f>
        <v>0</v>
      </c>
      <c r="BO41" s="252">
        <f t="shared" ref="BO41:BO72" si="41">COUNTIF(E41:X41,"OO]")</f>
        <v>0</v>
      </c>
    </row>
    <row r="42" spans="2:67" ht="20.100000000000001" customHeight="1">
      <c r="B42" s="11">
        <v>34</v>
      </c>
      <c r="C42" s="52" t="str">
        <f>CONCATENATE('2'!C37,'2'!Q37,'2'!D37,'2'!Q37,'2'!E37)</f>
        <v xml:space="preserve">  </v>
      </c>
      <c r="D42" s="51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12">
        <f t="shared" si="30"/>
        <v>0</v>
      </c>
      <c r="Z42" s="12">
        <f t="shared" si="31"/>
        <v>0</v>
      </c>
      <c r="AA42" s="12">
        <f t="shared" si="32"/>
        <v>0</v>
      </c>
      <c r="AB42" s="13">
        <f>ROUNDUP(((40/AA5)*Y42),0)</f>
        <v>0</v>
      </c>
      <c r="AC42" s="14"/>
      <c r="AD42" s="262"/>
      <c r="AE42" s="263"/>
      <c r="AF42" s="252">
        <f t="shared" si="12"/>
        <v>0</v>
      </c>
      <c r="AG42" s="252">
        <f t="shared" si="13"/>
        <v>0</v>
      </c>
      <c r="AH42" s="252">
        <f t="shared" si="14"/>
        <v>0</v>
      </c>
      <c r="AI42" s="252">
        <f t="shared" si="15"/>
        <v>0</v>
      </c>
      <c r="AJ42" s="252">
        <f t="shared" si="16"/>
        <v>0</v>
      </c>
      <c r="AK42" s="252">
        <f t="shared" si="17"/>
        <v>0</v>
      </c>
      <c r="AL42" s="252">
        <f t="shared" si="18"/>
        <v>0</v>
      </c>
      <c r="AM42" s="252">
        <f t="shared" si="19"/>
        <v>0</v>
      </c>
      <c r="AN42" s="252">
        <f t="shared" si="20"/>
        <v>0</v>
      </c>
      <c r="AO42" s="252">
        <f t="shared" si="21"/>
        <v>0</v>
      </c>
      <c r="AP42" s="252">
        <f t="shared" si="22"/>
        <v>0</v>
      </c>
      <c r="AQ42" s="252">
        <f t="shared" si="22"/>
        <v>0</v>
      </c>
      <c r="AR42" s="252">
        <f t="shared" si="33"/>
        <v>0</v>
      </c>
      <c r="AS42" s="252">
        <f t="shared" si="34"/>
        <v>0</v>
      </c>
      <c r="AT42" s="252">
        <f t="shared" si="35"/>
        <v>0</v>
      </c>
      <c r="AU42" s="252">
        <f t="shared" si="36"/>
        <v>0</v>
      </c>
      <c r="AV42" s="252">
        <f t="shared" si="37"/>
        <v>0</v>
      </c>
      <c r="AW42" s="252">
        <f t="shared" si="38"/>
        <v>0</v>
      </c>
      <c r="AX42" s="252"/>
      <c r="AY42" s="252">
        <f t="shared" si="23"/>
        <v>0</v>
      </c>
      <c r="AZ42" s="252">
        <f t="shared" si="24"/>
        <v>0</v>
      </c>
      <c r="BA42" s="252"/>
      <c r="BB42" s="252">
        <f t="shared" si="25"/>
        <v>0</v>
      </c>
      <c r="BC42" s="252"/>
      <c r="BD42" s="252">
        <f t="shared" si="26"/>
        <v>0</v>
      </c>
      <c r="BE42" s="252"/>
      <c r="BF42" s="252"/>
      <c r="BG42" s="252">
        <f t="shared" si="27"/>
        <v>0</v>
      </c>
      <c r="BH42" s="252"/>
      <c r="BI42" s="252">
        <f t="shared" si="28"/>
        <v>0</v>
      </c>
      <c r="BJ42" s="252">
        <f t="shared" si="29"/>
        <v>0</v>
      </c>
      <c r="BK42" s="252">
        <f t="shared" si="39"/>
        <v>0</v>
      </c>
      <c r="BM42" s="252">
        <f t="shared" si="40"/>
        <v>0</v>
      </c>
      <c r="BO42" s="252">
        <f t="shared" si="41"/>
        <v>0</v>
      </c>
    </row>
    <row r="43" spans="2:67" ht="20.100000000000001" customHeight="1">
      <c r="B43" s="11">
        <v>35</v>
      </c>
      <c r="C43" s="52" t="str">
        <f>CONCATENATE('2'!C38,'2'!Q38,'2'!D38,'2'!Q38,'2'!E38)</f>
        <v xml:space="preserve">  </v>
      </c>
      <c r="D43" s="51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12">
        <f t="shared" si="30"/>
        <v>0</v>
      </c>
      <c r="Z43" s="12">
        <f t="shared" si="31"/>
        <v>0</v>
      </c>
      <c r="AA43" s="12">
        <f t="shared" si="32"/>
        <v>0</v>
      </c>
      <c r="AB43" s="13">
        <f>ROUNDUP(((40/AA5)*Y43),0)</f>
        <v>0</v>
      </c>
      <c r="AC43" s="14"/>
      <c r="AD43" s="262"/>
      <c r="AE43" s="263"/>
      <c r="AF43" s="252">
        <f t="shared" si="12"/>
        <v>0</v>
      </c>
      <c r="AG43" s="252">
        <f t="shared" si="13"/>
        <v>0</v>
      </c>
      <c r="AH43" s="252">
        <f t="shared" si="14"/>
        <v>0</v>
      </c>
      <c r="AI43" s="252">
        <f t="shared" si="15"/>
        <v>0</v>
      </c>
      <c r="AJ43" s="252">
        <f t="shared" si="16"/>
        <v>0</v>
      </c>
      <c r="AK43" s="252">
        <f t="shared" si="17"/>
        <v>0</v>
      </c>
      <c r="AL43" s="252">
        <f t="shared" si="18"/>
        <v>0</v>
      </c>
      <c r="AM43" s="252">
        <f t="shared" si="19"/>
        <v>0</v>
      </c>
      <c r="AN43" s="252">
        <f t="shared" si="20"/>
        <v>0</v>
      </c>
      <c r="AO43" s="252">
        <f t="shared" si="21"/>
        <v>0</v>
      </c>
      <c r="AP43" s="252">
        <f t="shared" si="22"/>
        <v>0</v>
      </c>
      <c r="AQ43" s="252">
        <f t="shared" si="22"/>
        <v>0</v>
      </c>
      <c r="AR43" s="252">
        <f t="shared" si="33"/>
        <v>0</v>
      </c>
      <c r="AS43" s="252">
        <f t="shared" si="34"/>
        <v>0</v>
      </c>
      <c r="AT43" s="252">
        <f t="shared" si="35"/>
        <v>0</v>
      </c>
      <c r="AU43" s="252">
        <f t="shared" si="36"/>
        <v>0</v>
      </c>
      <c r="AV43" s="252">
        <f t="shared" si="37"/>
        <v>0</v>
      </c>
      <c r="AW43" s="252">
        <f t="shared" si="38"/>
        <v>0</v>
      </c>
      <c r="AX43" s="252"/>
      <c r="AY43" s="252">
        <f t="shared" si="23"/>
        <v>0</v>
      </c>
      <c r="AZ43" s="252">
        <f t="shared" si="24"/>
        <v>0</v>
      </c>
      <c r="BA43" s="252"/>
      <c r="BB43" s="252">
        <f t="shared" si="25"/>
        <v>0</v>
      </c>
      <c r="BC43" s="252"/>
      <c r="BD43" s="252">
        <f t="shared" si="26"/>
        <v>0</v>
      </c>
      <c r="BE43" s="252"/>
      <c r="BF43" s="252"/>
      <c r="BG43" s="252">
        <f t="shared" si="27"/>
        <v>0</v>
      </c>
      <c r="BH43" s="252"/>
      <c r="BI43" s="252">
        <f t="shared" si="28"/>
        <v>0</v>
      </c>
      <c r="BJ43" s="252">
        <f t="shared" si="29"/>
        <v>0</v>
      </c>
      <c r="BK43" s="252">
        <f t="shared" si="39"/>
        <v>0</v>
      </c>
      <c r="BM43" s="252">
        <f t="shared" si="40"/>
        <v>0</v>
      </c>
      <c r="BO43" s="252">
        <f t="shared" si="41"/>
        <v>0</v>
      </c>
    </row>
    <row r="44" spans="2:67" ht="20.100000000000001" customHeight="1">
      <c r="B44" s="11">
        <v>36</v>
      </c>
      <c r="C44" s="52" t="str">
        <f>CONCATENATE('2'!C39,'2'!Q39,'2'!D39,'2'!Q39,'2'!E39)</f>
        <v xml:space="preserve">  </v>
      </c>
      <c r="D44" s="51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12">
        <f t="shared" si="30"/>
        <v>0</v>
      </c>
      <c r="Z44" s="12">
        <f t="shared" si="31"/>
        <v>0</v>
      </c>
      <c r="AA44" s="12">
        <f t="shared" si="32"/>
        <v>0</v>
      </c>
      <c r="AB44" s="13">
        <f>ROUNDUP(((40/AA5)*Y44),0)</f>
        <v>0</v>
      </c>
      <c r="AC44" s="14"/>
      <c r="AD44" s="262"/>
      <c r="AE44" s="263"/>
      <c r="AF44" s="252">
        <f t="shared" si="12"/>
        <v>0</v>
      </c>
      <c r="AG44" s="252">
        <f t="shared" si="13"/>
        <v>0</v>
      </c>
      <c r="AH44" s="252">
        <f t="shared" si="14"/>
        <v>0</v>
      </c>
      <c r="AI44" s="252">
        <f t="shared" si="15"/>
        <v>0</v>
      </c>
      <c r="AJ44" s="252">
        <f t="shared" si="16"/>
        <v>0</v>
      </c>
      <c r="AK44" s="252">
        <f t="shared" si="17"/>
        <v>0</v>
      </c>
      <c r="AL44" s="252">
        <f t="shared" si="18"/>
        <v>0</v>
      </c>
      <c r="AM44" s="252">
        <f t="shared" si="19"/>
        <v>0</v>
      </c>
      <c r="AN44" s="252">
        <f t="shared" si="20"/>
        <v>0</v>
      </c>
      <c r="AO44" s="252">
        <f t="shared" si="21"/>
        <v>0</v>
      </c>
      <c r="AP44" s="252">
        <f t="shared" si="22"/>
        <v>0</v>
      </c>
      <c r="AQ44" s="252">
        <f t="shared" si="22"/>
        <v>0</v>
      </c>
      <c r="AR44" s="252">
        <f t="shared" si="33"/>
        <v>0</v>
      </c>
      <c r="AS44" s="252">
        <f t="shared" si="34"/>
        <v>0</v>
      </c>
      <c r="AT44" s="252">
        <f t="shared" si="35"/>
        <v>0</v>
      </c>
      <c r="AU44" s="252">
        <f t="shared" si="36"/>
        <v>0</v>
      </c>
      <c r="AV44" s="252">
        <f t="shared" si="37"/>
        <v>0</v>
      </c>
      <c r="AW44" s="252">
        <f t="shared" si="38"/>
        <v>0</v>
      </c>
      <c r="AX44" s="252"/>
      <c r="AY44" s="252">
        <f t="shared" si="23"/>
        <v>0</v>
      </c>
      <c r="AZ44" s="252">
        <f t="shared" si="24"/>
        <v>0</v>
      </c>
      <c r="BA44" s="252"/>
      <c r="BB44" s="252">
        <f t="shared" si="25"/>
        <v>0</v>
      </c>
      <c r="BC44" s="252"/>
      <c r="BD44" s="252">
        <f t="shared" si="26"/>
        <v>0</v>
      </c>
      <c r="BE44" s="252"/>
      <c r="BF44" s="252"/>
      <c r="BG44" s="252">
        <f t="shared" si="27"/>
        <v>0</v>
      </c>
      <c r="BH44" s="252"/>
      <c r="BI44" s="252">
        <f t="shared" si="28"/>
        <v>0</v>
      </c>
      <c r="BJ44" s="252">
        <f t="shared" si="29"/>
        <v>0</v>
      </c>
      <c r="BK44" s="252">
        <f t="shared" si="39"/>
        <v>0</v>
      </c>
      <c r="BM44" s="252">
        <f t="shared" si="40"/>
        <v>0</v>
      </c>
      <c r="BO44" s="252">
        <f t="shared" si="41"/>
        <v>0</v>
      </c>
    </row>
    <row r="45" spans="2:67" ht="20.100000000000001" customHeight="1">
      <c r="B45" s="11">
        <v>37</v>
      </c>
      <c r="C45" s="52" t="str">
        <f>CONCATENATE('2'!C40,'2'!Q40,'2'!D40,'2'!Q40,'2'!E40)</f>
        <v xml:space="preserve">  </v>
      </c>
      <c r="D45" s="51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12">
        <f t="shared" si="30"/>
        <v>0</v>
      </c>
      <c r="Z45" s="12">
        <f t="shared" si="31"/>
        <v>0</v>
      </c>
      <c r="AA45" s="12">
        <f t="shared" si="32"/>
        <v>0</v>
      </c>
      <c r="AB45" s="13">
        <f>ROUNDUP(((40/AA5)*Y45),0)</f>
        <v>0</v>
      </c>
      <c r="AC45" s="14"/>
      <c r="AD45" s="262"/>
      <c r="AE45" s="263"/>
      <c r="AF45" s="252">
        <f t="shared" si="12"/>
        <v>0</v>
      </c>
      <c r="AG45" s="252">
        <f t="shared" si="13"/>
        <v>0</v>
      </c>
      <c r="AH45" s="252">
        <f t="shared" si="14"/>
        <v>0</v>
      </c>
      <c r="AI45" s="252">
        <f t="shared" si="15"/>
        <v>0</v>
      </c>
      <c r="AJ45" s="252">
        <f t="shared" si="16"/>
        <v>0</v>
      </c>
      <c r="AK45" s="252">
        <f t="shared" si="17"/>
        <v>0</v>
      </c>
      <c r="AL45" s="252">
        <f t="shared" si="18"/>
        <v>0</v>
      </c>
      <c r="AM45" s="252">
        <f t="shared" si="19"/>
        <v>0</v>
      </c>
      <c r="AN45" s="252">
        <f t="shared" si="20"/>
        <v>0</v>
      </c>
      <c r="AO45" s="252">
        <f t="shared" si="21"/>
        <v>0</v>
      </c>
      <c r="AP45" s="252">
        <f t="shared" si="22"/>
        <v>0</v>
      </c>
      <c r="AQ45" s="252">
        <f t="shared" si="22"/>
        <v>0</v>
      </c>
      <c r="AR45" s="252">
        <f t="shared" si="33"/>
        <v>0</v>
      </c>
      <c r="AS45" s="252">
        <f t="shared" si="34"/>
        <v>0</v>
      </c>
      <c r="AT45" s="252">
        <f t="shared" si="35"/>
        <v>0</v>
      </c>
      <c r="AU45" s="252">
        <f t="shared" si="36"/>
        <v>0</v>
      </c>
      <c r="AV45" s="252">
        <f t="shared" si="37"/>
        <v>0</v>
      </c>
      <c r="AW45" s="252">
        <f t="shared" si="38"/>
        <v>0</v>
      </c>
      <c r="AX45" s="252"/>
      <c r="AY45" s="252">
        <f t="shared" si="23"/>
        <v>0</v>
      </c>
      <c r="AZ45" s="252">
        <f t="shared" si="24"/>
        <v>0</v>
      </c>
      <c r="BA45" s="252"/>
      <c r="BB45" s="252">
        <f t="shared" si="25"/>
        <v>0</v>
      </c>
      <c r="BC45" s="252"/>
      <c r="BD45" s="252">
        <f t="shared" si="26"/>
        <v>0</v>
      </c>
      <c r="BE45" s="252"/>
      <c r="BF45" s="252"/>
      <c r="BG45" s="252">
        <f t="shared" si="27"/>
        <v>0</v>
      </c>
      <c r="BH45" s="252"/>
      <c r="BI45" s="252">
        <f t="shared" si="28"/>
        <v>0</v>
      </c>
      <c r="BJ45" s="252">
        <f t="shared" si="29"/>
        <v>0</v>
      </c>
      <c r="BK45" s="252">
        <f t="shared" si="39"/>
        <v>0</v>
      </c>
      <c r="BM45" s="252">
        <f t="shared" si="40"/>
        <v>0</v>
      </c>
      <c r="BO45" s="252">
        <f t="shared" si="41"/>
        <v>0</v>
      </c>
    </row>
    <row r="46" spans="2:67" ht="20.100000000000001" customHeight="1">
      <c r="B46" s="11">
        <v>38</v>
      </c>
      <c r="C46" s="52" t="str">
        <f>CONCATENATE('2'!C41,'2'!Q41,'2'!D41,'2'!Q41,'2'!E41)</f>
        <v xml:space="preserve">  </v>
      </c>
      <c r="D46" s="51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12">
        <f t="shared" si="30"/>
        <v>0</v>
      </c>
      <c r="Z46" s="12">
        <f t="shared" si="31"/>
        <v>0</v>
      </c>
      <c r="AA46" s="12">
        <f t="shared" si="32"/>
        <v>0</v>
      </c>
      <c r="AB46" s="13">
        <f>ROUNDUP(((40/AA5)*Y46),0)</f>
        <v>0</v>
      </c>
      <c r="AC46" s="14"/>
      <c r="AD46" s="262"/>
      <c r="AE46" s="263"/>
      <c r="AF46" s="252">
        <f t="shared" si="12"/>
        <v>0</v>
      </c>
      <c r="AG46" s="252">
        <f t="shared" si="13"/>
        <v>0</v>
      </c>
      <c r="AH46" s="252">
        <f t="shared" si="14"/>
        <v>0</v>
      </c>
      <c r="AI46" s="252">
        <f t="shared" si="15"/>
        <v>0</v>
      </c>
      <c r="AJ46" s="252">
        <f t="shared" si="16"/>
        <v>0</v>
      </c>
      <c r="AK46" s="252">
        <f t="shared" si="17"/>
        <v>0</v>
      </c>
      <c r="AL46" s="252">
        <f t="shared" si="18"/>
        <v>0</v>
      </c>
      <c r="AM46" s="252">
        <f t="shared" si="19"/>
        <v>0</v>
      </c>
      <c r="AN46" s="252">
        <f t="shared" si="20"/>
        <v>0</v>
      </c>
      <c r="AO46" s="252">
        <f t="shared" si="21"/>
        <v>0</v>
      </c>
      <c r="AP46" s="252">
        <f t="shared" si="22"/>
        <v>0</v>
      </c>
      <c r="AQ46" s="252">
        <f t="shared" si="22"/>
        <v>0</v>
      </c>
      <c r="AR46" s="252">
        <f t="shared" si="33"/>
        <v>0</v>
      </c>
      <c r="AS46" s="252">
        <f t="shared" si="34"/>
        <v>0</v>
      </c>
      <c r="AT46" s="252">
        <f t="shared" si="35"/>
        <v>0</v>
      </c>
      <c r="AU46" s="252">
        <f t="shared" si="36"/>
        <v>0</v>
      </c>
      <c r="AV46" s="252">
        <f t="shared" si="37"/>
        <v>0</v>
      </c>
      <c r="AW46" s="252">
        <f t="shared" si="38"/>
        <v>0</v>
      </c>
      <c r="AX46" s="252"/>
      <c r="AY46" s="252">
        <f t="shared" si="23"/>
        <v>0</v>
      </c>
      <c r="AZ46" s="252">
        <f t="shared" si="24"/>
        <v>0</v>
      </c>
      <c r="BA46" s="252"/>
      <c r="BB46" s="252">
        <f t="shared" si="25"/>
        <v>0</v>
      </c>
      <c r="BC46" s="252"/>
      <c r="BD46" s="252">
        <f t="shared" si="26"/>
        <v>0</v>
      </c>
      <c r="BE46" s="252"/>
      <c r="BF46" s="252"/>
      <c r="BG46" s="252">
        <f t="shared" si="27"/>
        <v>0</v>
      </c>
      <c r="BH46" s="252"/>
      <c r="BI46" s="252">
        <f t="shared" si="28"/>
        <v>0</v>
      </c>
      <c r="BJ46" s="252">
        <f t="shared" si="29"/>
        <v>0</v>
      </c>
      <c r="BK46" s="252">
        <f t="shared" si="39"/>
        <v>0</v>
      </c>
      <c r="BM46" s="252">
        <f t="shared" si="40"/>
        <v>0</v>
      </c>
      <c r="BO46" s="252">
        <f t="shared" si="41"/>
        <v>0</v>
      </c>
    </row>
    <row r="47" spans="2:67" ht="20.100000000000001" customHeight="1">
      <c r="B47" s="11">
        <v>39</v>
      </c>
      <c r="C47" s="52" t="str">
        <f>CONCATENATE('2'!C42,'2'!Q42,'2'!D42,'2'!Q42,'2'!E42)</f>
        <v xml:space="preserve">  </v>
      </c>
      <c r="D47" s="51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12">
        <f t="shared" si="30"/>
        <v>0</v>
      </c>
      <c r="Z47" s="12">
        <f t="shared" si="31"/>
        <v>0</v>
      </c>
      <c r="AA47" s="12">
        <f t="shared" si="32"/>
        <v>0</v>
      </c>
      <c r="AB47" s="13">
        <f>ROUNDUP(((40/AA5)*Y47),0)</f>
        <v>0</v>
      </c>
      <c r="AC47" s="14"/>
      <c r="AD47" s="262"/>
      <c r="AE47" s="263"/>
      <c r="AF47" s="252">
        <f t="shared" si="12"/>
        <v>0</v>
      </c>
      <c r="AG47" s="252">
        <f t="shared" si="13"/>
        <v>0</v>
      </c>
      <c r="AH47" s="252">
        <f t="shared" si="14"/>
        <v>0</v>
      </c>
      <c r="AI47" s="252">
        <f t="shared" si="15"/>
        <v>0</v>
      </c>
      <c r="AJ47" s="252">
        <f t="shared" si="16"/>
        <v>0</v>
      </c>
      <c r="AK47" s="252">
        <f t="shared" si="17"/>
        <v>0</v>
      </c>
      <c r="AL47" s="252">
        <f t="shared" si="18"/>
        <v>0</v>
      </c>
      <c r="AM47" s="252">
        <f t="shared" si="19"/>
        <v>0</v>
      </c>
      <c r="AN47" s="252">
        <f t="shared" si="20"/>
        <v>0</v>
      </c>
      <c r="AO47" s="252">
        <f t="shared" si="21"/>
        <v>0</v>
      </c>
      <c r="AP47" s="252">
        <f t="shared" si="22"/>
        <v>0</v>
      </c>
      <c r="AQ47" s="252">
        <f t="shared" si="22"/>
        <v>0</v>
      </c>
      <c r="AR47" s="252">
        <f t="shared" si="33"/>
        <v>0</v>
      </c>
      <c r="AS47" s="252">
        <f t="shared" si="34"/>
        <v>0</v>
      </c>
      <c r="AT47" s="252">
        <f t="shared" si="35"/>
        <v>0</v>
      </c>
      <c r="AU47" s="252">
        <f t="shared" si="36"/>
        <v>0</v>
      </c>
      <c r="AV47" s="252">
        <f t="shared" si="37"/>
        <v>0</v>
      </c>
      <c r="AW47" s="252">
        <f t="shared" si="38"/>
        <v>0</v>
      </c>
      <c r="AX47" s="252"/>
      <c r="AY47" s="252">
        <f t="shared" si="23"/>
        <v>0</v>
      </c>
      <c r="AZ47" s="252">
        <f t="shared" si="24"/>
        <v>0</v>
      </c>
      <c r="BA47" s="252"/>
      <c r="BB47" s="252">
        <f t="shared" si="25"/>
        <v>0</v>
      </c>
      <c r="BC47" s="252"/>
      <c r="BD47" s="252">
        <f t="shared" si="26"/>
        <v>0</v>
      </c>
      <c r="BE47" s="252"/>
      <c r="BF47" s="252"/>
      <c r="BG47" s="252">
        <f t="shared" si="27"/>
        <v>0</v>
      </c>
      <c r="BH47" s="252"/>
      <c r="BI47" s="252">
        <f t="shared" si="28"/>
        <v>0</v>
      </c>
      <c r="BJ47" s="252">
        <f t="shared" si="29"/>
        <v>0</v>
      </c>
      <c r="BK47" s="252">
        <f t="shared" si="39"/>
        <v>0</v>
      </c>
      <c r="BM47" s="252">
        <f t="shared" si="40"/>
        <v>0</v>
      </c>
      <c r="BO47" s="252">
        <f t="shared" si="41"/>
        <v>0</v>
      </c>
    </row>
    <row r="48" spans="2:67" ht="20.100000000000001" customHeight="1">
      <c r="B48" s="11">
        <v>40</v>
      </c>
      <c r="C48" s="52" t="str">
        <f>CONCATENATE('2'!C43,'2'!Q43,'2'!D43,'2'!Q43,'2'!E43)</f>
        <v xml:space="preserve">  </v>
      </c>
      <c r="D48" s="51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12">
        <f t="shared" si="30"/>
        <v>0</v>
      </c>
      <c r="Z48" s="12">
        <f t="shared" si="31"/>
        <v>0</v>
      </c>
      <c r="AA48" s="12">
        <f t="shared" si="32"/>
        <v>0</v>
      </c>
      <c r="AB48" s="13">
        <f>ROUNDUP(((40/AA5)*Y48),0)</f>
        <v>0</v>
      </c>
      <c r="AC48" s="14"/>
      <c r="AD48" s="262"/>
      <c r="AE48" s="263"/>
      <c r="AF48" s="252">
        <f t="shared" si="12"/>
        <v>0</v>
      </c>
      <c r="AG48" s="252">
        <f t="shared" si="13"/>
        <v>0</v>
      </c>
      <c r="AH48" s="252">
        <f t="shared" si="14"/>
        <v>0</v>
      </c>
      <c r="AI48" s="252">
        <f t="shared" si="15"/>
        <v>0</v>
      </c>
      <c r="AJ48" s="252">
        <f t="shared" si="16"/>
        <v>0</v>
      </c>
      <c r="AK48" s="252">
        <f t="shared" si="17"/>
        <v>0</v>
      </c>
      <c r="AL48" s="252">
        <f t="shared" si="18"/>
        <v>0</v>
      </c>
      <c r="AM48" s="252">
        <f t="shared" si="19"/>
        <v>0</v>
      </c>
      <c r="AN48" s="252">
        <f t="shared" si="20"/>
        <v>0</v>
      </c>
      <c r="AO48" s="252">
        <f t="shared" si="21"/>
        <v>0</v>
      </c>
      <c r="AP48" s="252">
        <f t="shared" si="22"/>
        <v>0</v>
      </c>
      <c r="AQ48" s="252">
        <f t="shared" si="22"/>
        <v>0</v>
      </c>
      <c r="AR48" s="252">
        <f t="shared" si="33"/>
        <v>0</v>
      </c>
      <c r="AS48" s="252">
        <f t="shared" si="34"/>
        <v>0</v>
      </c>
      <c r="AT48" s="252">
        <f t="shared" si="35"/>
        <v>0</v>
      </c>
      <c r="AU48" s="252">
        <f t="shared" si="36"/>
        <v>0</v>
      </c>
      <c r="AV48" s="252">
        <f t="shared" si="37"/>
        <v>0</v>
      </c>
      <c r="AW48" s="252">
        <f t="shared" si="38"/>
        <v>0</v>
      </c>
      <c r="AX48" s="252"/>
      <c r="AY48" s="252">
        <f t="shared" si="23"/>
        <v>0</v>
      </c>
      <c r="AZ48" s="252">
        <f t="shared" si="24"/>
        <v>0</v>
      </c>
      <c r="BA48" s="252"/>
      <c r="BB48" s="252">
        <f t="shared" si="25"/>
        <v>0</v>
      </c>
      <c r="BC48" s="252"/>
      <c r="BD48" s="252">
        <f t="shared" si="26"/>
        <v>0</v>
      </c>
      <c r="BE48" s="252"/>
      <c r="BF48" s="252"/>
      <c r="BG48" s="252">
        <f t="shared" si="27"/>
        <v>0</v>
      </c>
      <c r="BH48" s="252"/>
      <c r="BI48" s="252">
        <f t="shared" si="28"/>
        <v>0</v>
      </c>
      <c r="BJ48" s="252">
        <f t="shared" si="29"/>
        <v>0</v>
      </c>
      <c r="BK48" s="252">
        <f t="shared" si="39"/>
        <v>0</v>
      </c>
      <c r="BM48" s="252">
        <f t="shared" si="40"/>
        <v>0</v>
      </c>
      <c r="BO48" s="252">
        <f t="shared" si="41"/>
        <v>0</v>
      </c>
    </row>
    <row r="49" spans="2:67" ht="20.100000000000001" customHeight="1">
      <c r="B49" s="11">
        <v>41</v>
      </c>
      <c r="C49" s="52" t="str">
        <f>CONCATENATE('2'!C44,'2'!Q44,'2'!D44,'2'!Q44,'2'!E44)</f>
        <v xml:space="preserve">  </v>
      </c>
      <c r="D49" s="51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12">
        <f t="shared" si="30"/>
        <v>0</v>
      </c>
      <c r="Z49" s="12">
        <f t="shared" si="31"/>
        <v>0</v>
      </c>
      <c r="AA49" s="12">
        <f t="shared" si="32"/>
        <v>0</v>
      </c>
      <c r="AB49" s="13">
        <f>ROUNDUP(((40/AA5)*Y49),0)</f>
        <v>0</v>
      </c>
      <c r="AC49" s="14"/>
      <c r="AD49" s="262"/>
      <c r="AE49" s="263"/>
      <c r="AF49" s="252">
        <f t="shared" si="12"/>
        <v>0</v>
      </c>
      <c r="AG49" s="252">
        <f t="shared" si="13"/>
        <v>0</v>
      </c>
      <c r="AH49" s="252">
        <f t="shared" si="14"/>
        <v>0</v>
      </c>
      <c r="AI49" s="252">
        <f t="shared" si="15"/>
        <v>0</v>
      </c>
      <c r="AJ49" s="252">
        <f t="shared" si="16"/>
        <v>0</v>
      </c>
      <c r="AK49" s="252">
        <f t="shared" si="17"/>
        <v>0</v>
      </c>
      <c r="AL49" s="252">
        <f t="shared" si="18"/>
        <v>0</v>
      </c>
      <c r="AM49" s="252">
        <f t="shared" si="19"/>
        <v>0</v>
      </c>
      <c r="AN49" s="252">
        <f t="shared" si="20"/>
        <v>0</v>
      </c>
      <c r="AO49" s="252">
        <f t="shared" si="21"/>
        <v>0</v>
      </c>
      <c r="AP49" s="252">
        <f t="shared" si="22"/>
        <v>0</v>
      </c>
      <c r="AQ49" s="252">
        <f t="shared" si="22"/>
        <v>0</v>
      </c>
      <c r="AR49" s="252">
        <f t="shared" si="33"/>
        <v>0</v>
      </c>
      <c r="AS49" s="252">
        <f t="shared" si="34"/>
        <v>0</v>
      </c>
      <c r="AT49" s="252">
        <f t="shared" si="35"/>
        <v>0</v>
      </c>
      <c r="AU49" s="252">
        <f t="shared" si="36"/>
        <v>0</v>
      </c>
      <c r="AV49" s="252">
        <f t="shared" si="37"/>
        <v>0</v>
      </c>
      <c r="AW49" s="252">
        <f t="shared" si="38"/>
        <v>0</v>
      </c>
      <c r="AX49" s="252"/>
      <c r="AY49" s="252">
        <f t="shared" si="23"/>
        <v>0</v>
      </c>
      <c r="AZ49" s="252">
        <f t="shared" si="24"/>
        <v>0</v>
      </c>
      <c r="BA49" s="252"/>
      <c r="BB49" s="252">
        <f t="shared" si="25"/>
        <v>0</v>
      </c>
      <c r="BC49" s="252"/>
      <c r="BD49" s="252">
        <f t="shared" si="26"/>
        <v>0</v>
      </c>
      <c r="BE49" s="252"/>
      <c r="BF49" s="252"/>
      <c r="BG49" s="252">
        <f t="shared" si="27"/>
        <v>0</v>
      </c>
      <c r="BH49" s="252"/>
      <c r="BI49" s="252">
        <f t="shared" si="28"/>
        <v>0</v>
      </c>
      <c r="BJ49" s="252">
        <f t="shared" si="29"/>
        <v>0</v>
      </c>
      <c r="BK49" s="252">
        <f t="shared" si="39"/>
        <v>0</v>
      </c>
      <c r="BM49" s="252">
        <f t="shared" si="40"/>
        <v>0</v>
      </c>
      <c r="BO49" s="252">
        <f t="shared" si="41"/>
        <v>0</v>
      </c>
    </row>
    <row r="50" spans="2:67" ht="20.100000000000001" customHeight="1">
      <c r="B50" s="11">
        <v>42</v>
      </c>
      <c r="C50" s="52" t="str">
        <f>CONCATENATE('2'!C45,'2'!Q45,'2'!D45,'2'!Q45,'2'!E45)</f>
        <v xml:space="preserve">  </v>
      </c>
      <c r="D50" s="51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12">
        <f t="shared" si="30"/>
        <v>0</v>
      </c>
      <c r="Z50" s="12">
        <f t="shared" si="31"/>
        <v>0</v>
      </c>
      <c r="AA50" s="12">
        <f t="shared" si="32"/>
        <v>0</v>
      </c>
      <c r="AB50" s="13">
        <f>ROUNDUP(((40/AA5)*Y50),0)</f>
        <v>0</v>
      </c>
      <c r="AC50" s="14"/>
      <c r="AD50" s="262"/>
      <c r="AE50" s="263"/>
      <c r="AF50" s="252">
        <f t="shared" si="12"/>
        <v>0</v>
      </c>
      <c r="AG50" s="252">
        <f t="shared" si="13"/>
        <v>0</v>
      </c>
      <c r="AH50" s="252">
        <f t="shared" si="14"/>
        <v>0</v>
      </c>
      <c r="AI50" s="252">
        <f t="shared" si="15"/>
        <v>0</v>
      </c>
      <c r="AJ50" s="252">
        <f t="shared" si="16"/>
        <v>0</v>
      </c>
      <c r="AK50" s="252">
        <f t="shared" si="17"/>
        <v>0</v>
      </c>
      <c r="AL50" s="252">
        <f t="shared" si="18"/>
        <v>0</v>
      </c>
      <c r="AM50" s="252">
        <f t="shared" si="19"/>
        <v>0</v>
      </c>
      <c r="AN50" s="252">
        <f t="shared" si="20"/>
        <v>0</v>
      </c>
      <c r="AO50" s="252">
        <f t="shared" si="21"/>
        <v>0</v>
      </c>
      <c r="AP50" s="252">
        <f t="shared" si="22"/>
        <v>0</v>
      </c>
      <c r="AQ50" s="252">
        <f t="shared" si="22"/>
        <v>0</v>
      </c>
      <c r="AR50" s="252">
        <f t="shared" si="33"/>
        <v>0</v>
      </c>
      <c r="AS50" s="252">
        <f t="shared" si="34"/>
        <v>0</v>
      </c>
      <c r="AT50" s="252">
        <f t="shared" si="35"/>
        <v>0</v>
      </c>
      <c r="AU50" s="252">
        <f t="shared" si="36"/>
        <v>0</v>
      </c>
      <c r="AV50" s="252">
        <f t="shared" si="37"/>
        <v>0</v>
      </c>
      <c r="AW50" s="252">
        <f t="shared" si="38"/>
        <v>0</v>
      </c>
      <c r="AX50" s="252"/>
      <c r="AY50" s="252">
        <f t="shared" si="23"/>
        <v>0</v>
      </c>
      <c r="AZ50" s="252">
        <f t="shared" si="24"/>
        <v>0</v>
      </c>
      <c r="BA50" s="252"/>
      <c r="BB50" s="252">
        <f t="shared" si="25"/>
        <v>0</v>
      </c>
      <c r="BC50" s="252"/>
      <c r="BD50" s="252">
        <f t="shared" si="26"/>
        <v>0</v>
      </c>
      <c r="BE50" s="252"/>
      <c r="BF50" s="252"/>
      <c r="BG50" s="252">
        <f t="shared" si="27"/>
        <v>0</v>
      </c>
      <c r="BH50" s="252"/>
      <c r="BI50" s="252">
        <f t="shared" si="28"/>
        <v>0</v>
      </c>
      <c r="BJ50" s="252">
        <f t="shared" si="29"/>
        <v>0</v>
      </c>
      <c r="BK50" s="252">
        <f t="shared" si="39"/>
        <v>0</v>
      </c>
      <c r="BM50" s="252">
        <f t="shared" si="40"/>
        <v>0</v>
      </c>
      <c r="BO50" s="252">
        <f t="shared" si="41"/>
        <v>0</v>
      </c>
    </row>
    <row r="51" spans="2:67" ht="20.100000000000001" customHeight="1">
      <c r="B51" s="11">
        <v>43</v>
      </c>
      <c r="C51" s="52" t="str">
        <f>CONCATENATE('2'!C46,'2'!Q46,'2'!D46,'2'!Q46,'2'!E46)</f>
        <v xml:space="preserve">  </v>
      </c>
      <c r="D51" s="51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12">
        <f t="shared" si="30"/>
        <v>0</v>
      </c>
      <c r="Z51" s="12">
        <f t="shared" si="31"/>
        <v>0</v>
      </c>
      <c r="AA51" s="12">
        <f t="shared" si="32"/>
        <v>0</v>
      </c>
      <c r="AB51" s="13">
        <f>ROUNDUP(((40/AA5)*Y51),0)</f>
        <v>0</v>
      </c>
      <c r="AC51" s="14"/>
      <c r="AD51" s="262"/>
      <c r="AE51" s="263"/>
      <c r="AF51" s="252">
        <f t="shared" si="12"/>
        <v>0</v>
      </c>
      <c r="AG51" s="252">
        <f t="shared" si="13"/>
        <v>0</v>
      </c>
      <c r="AH51" s="252">
        <f t="shared" si="14"/>
        <v>0</v>
      </c>
      <c r="AI51" s="252">
        <f t="shared" si="15"/>
        <v>0</v>
      </c>
      <c r="AJ51" s="252">
        <f t="shared" si="16"/>
        <v>0</v>
      </c>
      <c r="AK51" s="252">
        <f t="shared" si="17"/>
        <v>0</v>
      </c>
      <c r="AL51" s="252">
        <f t="shared" si="18"/>
        <v>0</v>
      </c>
      <c r="AM51" s="252">
        <f t="shared" si="19"/>
        <v>0</v>
      </c>
      <c r="AN51" s="252">
        <f t="shared" si="20"/>
        <v>0</v>
      </c>
      <c r="AO51" s="252">
        <f t="shared" si="21"/>
        <v>0</v>
      </c>
      <c r="AP51" s="252">
        <f t="shared" si="22"/>
        <v>0</v>
      </c>
      <c r="AQ51" s="252">
        <f t="shared" si="22"/>
        <v>0</v>
      </c>
      <c r="AR51" s="252">
        <f t="shared" si="33"/>
        <v>0</v>
      </c>
      <c r="AS51" s="252">
        <f t="shared" si="34"/>
        <v>0</v>
      </c>
      <c r="AT51" s="252">
        <f t="shared" si="35"/>
        <v>0</v>
      </c>
      <c r="AU51" s="252">
        <f t="shared" si="36"/>
        <v>0</v>
      </c>
      <c r="AV51" s="252">
        <f t="shared" si="37"/>
        <v>0</v>
      </c>
      <c r="AW51" s="252">
        <f t="shared" si="38"/>
        <v>0</v>
      </c>
      <c r="AX51" s="252"/>
      <c r="AY51" s="252">
        <f t="shared" si="23"/>
        <v>0</v>
      </c>
      <c r="AZ51" s="252">
        <f t="shared" si="24"/>
        <v>0</v>
      </c>
      <c r="BA51" s="252"/>
      <c r="BB51" s="252">
        <f t="shared" si="25"/>
        <v>0</v>
      </c>
      <c r="BC51" s="252"/>
      <c r="BD51" s="252">
        <f t="shared" si="26"/>
        <v>0</v>
      </c>
      <c r="BE51" s="252"/>
      <c r="BF51" s="252"/>
      <c r="BG51" s="252">
        <f t="shared" si="27"/>
        <v>0</v>
      </c>
      <c r="BH51" s="252"/>
      <c r="BI51" s="252">
        <f t="shared" si="28"/>
        <v>0</v>
      </c>
      <c r="BJ51" s="252">
        <f t="shared" si="29"/>
        <v>0</v>
      </c>
      <c r="BK51" s="252">
        <f t="shared" si="39"/>
        <v>0</v>
      </c>
      <c r="BM51" s="252">
        <f t="shared" si="40"/>
        <v>0</v>
      </c>
      <c r="BO51" s="252">
        <f t="shared" si="41"/>
        <v>0</v>
      </c>
    </row>
    <row r="52" spans="2:67" ht="20.100000000000001" customHeight="1">
      <c r="B52" s="11">
        <v>44</v>
      </c>
      <c r="C52" s="52" t="str">
        <f>CONCATENATE('2'!C47,'2'!Q47,'2'!D47,'2'!Q47,'2'!E47)</f>
        <v xml:space="preserve">  </v>
      </c>
      <c r="D52" s="51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12">
        <f t="shared" si="30"/>
        <v>0</v>
      </c>
      <c r="Z52" s="12">
        <f t="shared" si="31"/>
        <v>0</v>
      </c>
      <c r="AA52" s="12">
        <f t="shared" si="32"/>
        <v>0</v>
      </c>
      <c r="AB52" s="13">
        <f>ROUNDUP(((40/AA5)*Y52),0)</f>
        <v>0</v>
      </c>
      <c r="AC52" s="14"/>
      <c r="AD52" s="262"/>
      <c r="AE52" s="263"/>
      <c r="AF52" s="252">
        <f t="shared" si="12"/>
        <v>0</v>
      </c>
      <c r="AG52" s="252">
        <f t="shared" si="13"/>
        <v>0</v>
      </c>
      <c r="AH52" s="252">
        <f t="shared" si="14"/>
        <v>0</v>
      </c>
      <c r="AI52" s="252">
        <f t="shared" si="15"/>
        <v>0</v>
      </c>
      <c r="AJ52" s="252">
        <f t="shared" si="16"/>
        <v>0</v>
      </c>
      <c r="AK52" s="252">
        <f t="shared" si="17"/>
        <v>0</v>
      </c>
      <c r="AL52" s="252">
        <f t="shared" si="18"/>
        <v>0</v>
      </c>
      <c r="AM52" s="252">
        <f t="shared" si="19"/>
        <v>0</v>
      </c>
      <c r="AN52" s="252">
        <f t="shared" si="20"/>
        <v>0</v>
      </c>
      <c r="AO52" s="252">
        <f t="shared" si="21"/>
        <v>0</v>
      </c>
      <c r="AP52" s="252">
        <f t="shared" si="22"/>
        <v>0</v>
      </c>
      <c r="AQ52" s="252">
        <f t="shared" si="22"/>
        <v>0</v>
      </c>
      <c r="AR52" s="252">
        <f t="shared" si="33"/>
        <v>0</v>
      </c>
      <c r="AS52" s="252">
        <f t="shared" si="34"/>
        <v>0</v>
      </c>
      <c r="AT52" s="252">
        <f t="shared" si="35"/>
        <v>0</v>
      </c>
      <c r="AU52" s="252">
        <f t="shared" si="36"/>
        <v>0</v>
      </c>
      <c r="AV52" s="252">
        <f t="shared" si="37"/>
        <v>0</v>
      </c>
      <c r="AW52" s="252">
        <f t="shared" si="38"/>
        <v>0</v>
      </c>
      <c r="AX52" s="252"/>
      <c r="AY52" s="252">
        <f t="shared" si="23"/>
        <v>0</v>
      </c>
      <c r="AZ52" s="252">
        <f t="shared" si="24"/>
        <v>0</v>
      </c>
      <c r="BA52" s="252"/>
      <c r="BB52" s="252">
        <f t="shared" si="25"/>
        <v>0</v>
      </c>
      <c r="BC52" s="252"/>
      <c r="BD52" s="252">
        <f t="shared" si="26"/>
        <v>0</v>
      </c>
      <c r="BE52" s="252"/>
      <c r="BF52" s="252"/>
      <c r="BG52" s="252">
        <f t="shared" si="27"/>
        <v>0</v>
      </c>
      <c r="BH52" s="252"/>
      <c r="BI52" s="252">
        <f t="shared" si="28"/>
        <v>0</v>
      </c>
      <c r="BJ52" s="252">
        <f t="shared" si="29"/>
        <v>0</v>
      </c>
      <c r="BK52" s="252">
        <f t="shared" si="39"/>
        <v>0</v>
      </c>
      <c r="BM52" s="252">
        <f t="shared" si="40"/>
        <v>0</v>
      </c>
      <c r="BO52" s="252">
        <f t="shared" si="41"/>
        <v>0</v>
      </c>
    </row>
    <row r="53" spans="2:67" ht="20.100000000000001" customHeight="1">
      <c r="B53" s="11">
        <v>45</v>
      </c>
      <c r="C53" s="52" t="str">
        <f>CONCATENATE('2'!C48,'2'!Q48,'2'!D48,'2'!Q48,'2'!E48)</f>
        <v xml:space="preserve">  </v>
      </c>
      <c r="D53" s="51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12">
        <f t="shared" si="30"/>
        <v>0</v>
      </c>
      <c r="Z53" s="12">
        <f t="shared" si="31"/>
        <v>0</v>
      </c>
      <c r="AA53" s="12">
        <f t="shared" si="32"/>
        <v>0</v>
      </c>
      <c r="AB53" s="13">
        <f>ROUNDUP(((40/AA5)*Y53),0)</f>
        <v>0</v>
      </c>
      <c r="AC53" s="14"/>
      <c r="AD53" s="262"/>
      <c r="AE53" s="263"/>
      <c r="AF53" s="252">
        <f t="shared" si="12"/>
        <v>0</v>
      </c>
      <c r="AG53" s="252">
        <f t="shared" si="13"/>
        <v>0</v>
      </c>
      <c r="AH53" s="252">
        <f t="shared" si="14"/>
        <v>0</v>
      </c>
      <c r="AI53" s="252">
        <f t="shared" si="15"/>
        <v>0</v>
      </c>
      <c r="AJ53" s="252">
        <f t="shared" si="16"/>
        <v>0</v>
      </c>
      <c r="AK53" s="252">
        <f t="shared" si="17"/>
        <v>0</v>
      </c>
      <c r="AL53" s="252">
        <f t="shared" si="18"/>
        <v>0</v>
      </c>
      <c r="AM53" s="252">
        <f t="shared" si="19"/>
        <v>0</v>
      </c>
      <c r="AN53" s="252">
        <f t="shared" si="20"/>
        <v>0</v>
      </c>
      <c r="AO53" s="252">
        <f t="shared" si="21"/>
        <v>0</v>
      </c>
      <c r="AP53" s="252">
        <f t="shared" si="22"/>
        <v>0</v>
      </c>
      <c r="AQ53" s="252">
        <f t="shared" si="22"/>
        <v>0</v>
      </c>
      <c r="AR53" s="252">
        <f t="shared" si="33"/>
        <v>0</v>
      </c>
      <c r="AS53" s="252">
        <f t="shared" si="34"/>
        <v>0</v>
      </c>
      <c r="AT53" s="252">
        <f t="shared" si="35"/>
        <v>0</v>
      </c>
      <c r="AU53" s="252">
        <f t="shared" si="36"/>
        <v>0</v>
      </c>
      <c r="AV53" s="252">
        <f t="shared" si="37"/>
        <v>0</v>
      </c>
      <c r="AW53" s="252">
        <f t="shared" si="38"/>
        <v>0</v>
      </c>
      <c r="AX53" s="252"/>
      <c r="AY53" s="252">
        <f t="shared" si="23"/>
        <v>0</v>
      </c>
      <c r="AZ53" s="252">
        <f t="shared" si="24"/>
        <v>0</v>
      </c>
      <c r="BA53" s="252"/>
      <c r="BB53" s="252">
        <f t="shared" si="25"/>
        <v>0</v>
      </c>
      <c r="BC53" s="252"/>
      <c r="BD53" s="252">
        <f t="shared" si="26"/>
        <v>0</v>
      </c>
      <c r="BE53" s="252"/>
      <c r="BF53" s="252"/>
      <c r="BG53" s="252">
        <f t="shared" si="27"/>
        <v>0</v>
      </c>
      <c r="BH53" s="252"/>
      <c r="BI53" s="252">
        <f t="shared" si="28"/>
        <v>0</v>
      </c>
      <c r="BJ53" s="252">
        <f t="shared" si="29"/>
        <v>0</v>
      </c>
      <c r="BK53" s="252">
        <f t="shared" si="39"/>
        <v>0</v>
      </c>
      <c r="BM53" s="252">
        <f t="shared" si="40"/>
        <v>0</v>
      </c>
      <c r="BO53" s="252">
        <f t="shared" si="41"/>
        <v>0</v>
      </c>
    </row>
    <row r="54" spans="2:67" ht="20.100000000000001" customHeight="1">
      <c r="B54" s="11">
        <v>46</v>
      </c>
      <c r="C54" s="52" t="str">
        <f>CONCATENATE('2'!C49,'2'!Q49,'2'!D49,'2'!Q49,'2'!E49)</f>
        <v xml:space="preserve">  </v>
      </c>
      <c r="D54" s="51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12">
        <f t="shared" si="30"/>
        <v>0</v>
      </c>
      <c r="Z54" s="12">
        <f t="shared" si="31"/>
        <v>0</v>
      </c>
      <c r="AA54" s="12">
        <f t="shared" si="32"/>
        <v>0</v>
      </c>
      <c r="AB54" s="13">
        <f>ROUNDUP(((40/AA5)*Y54),0)</f>
        <v>0</v>
      </c>
      <c r="AC54" s="14"/>
      <c r="AD54" s="262"/>
      <c r="AE54" s="263"/>
      <c r="AF54" s="252">
        <f t="shared" si="12"/>
        <v>0</v>
      </c>
      <c r="AG54" s="252">
        <f t="shared" si="13"/>
        <v>0</v>
      </c>
      <c r="AH54" s="252">
        <f t="shared" si="14"/>
        <v>0</v>
      </c>
      <c r="AI54" s="252">
        <f t="shared" si="15"/>
        <v>0</v>
      </c>
      <c r="AJ54" s="252">
        <f t="shared" si="16"/>
        <v>0</v>
      </c>
      <c r="AK54" s="252">
        <f t="shared" si="17"/>
        <v>0</v>
      </c>
      <c r="AL54" s="252">
        <f t="shared" si="18"/>
        <v>0</v>
      </c>
      <c r="AM54" s="252">
        <f t="shared" si="19"/>
        <v>0</v>
      </c>
      <c r="AN54" s="252">
        <f t="shared" si="20"/>
        <v>0</v>
      </c>
      <c r="AO54" s="252">
        <f t="shared" si="21"/>
        <v>0</v>
      </c>
      <c r="AP54" s="252">
        <f t="shared" si="22"/>
        <v>0</v>
      </c>
      <c r="AQ54" s="252">
        <f t="shared" si="22"/>
        <v>0</v>
      </c>
      <c r="AR54" s="252">
        <f t="shared" si="33"/>
        <v>0</v>
      </c>
      <c r="AS54" s="252">
        <f t="shared" si="34"/>
        <v>0</v>
      </c>
      <c r="AT54" s="252">
        <f t="shared" si="35"/>
        <v>0</v>
      </c>
      <c r="AU54" s="252">
        <f t="shared" si="36"/>
        <v>0</v>
      </c>
      <c r="AV54" s="252">
        <f t="shared" si="37"/>
        <v>0</v>
      </c>
      <c r="AW54" s="252">
        <f t="shared" si="38"/>
        <v>0</v>
      </c>
      <c r="AX54" s="252"/>
      <c r="AY54" s="252">
        <f t="shared" si="23"/>
        <v>0</v>
      </c>
      <c r="AZ54" s="252">
        <f t="shared" si="24"/>
        <v>0</v>
      </c>
      <c r="BA54" s="252"/>
      <c r="BB54" s="252">
        <f t="shared" si="25"/>
        <v>0</v>
      </c>
      <c r="BC54" s="252"/>
      <c r="BD54" s="252">
        <f t="shared" si="26"/>
        <v>0</v>
      </c>
      <c r="BE54" s="252"/>
      <c r="BF54" s="252"/>
      <c r="BG54" s="252">
        <f t="shared" si="27"/>
        <v>0</v>
      </c>
      <c r="BH54" s="252"/>
      <c r="BI54" s="252">
        <f t="shared" si="28"/>
        <v>0</v>
      </c>
      <c r="BJ54" s="252">
        <f t="shared" si="29"/>
        <v>0</v>
      </c>
      <c r="BK54" s="252">
        <f t="shared" si="39"/>
        <v>0</v>
      </c>
      <c r="BM54" s="252">
        <f t="shared" si="40"/>
        <v>0</v>
      </c>
      <c r="BO54" s="252">
        <f t="shared" si="41"/>
        <v>0</v>
      </c>
    </row>
    <row r="55" spans="2:67" ht="20.100000000000001" customHeight="1">
      <c r="B55" s="11">
        <v>47</v>
      </c>
      <c r="C55" s="52" t="str">
        <f>CONCATENATE('2'!C50,'2'!Q50,'2'!D50,'2'!Q50,'2'!E50)</f>
        <v xml:space="preserve">  </v>
      </c>
      <c r="D55" s="51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12">
        <f t="shared" si="30"/>
        <v>0</v>
      </c>
      <c r="Z55" s="12">
        <f t="shared" si="31"/>
        <v>0</v>
      </c>
      <c r="AA55" s="12">
        <f t="shared" si="32"/>
        <v>0</v>
      </c>
      <c r="AB55" s="13">
        <f>ROUNDUP(((40/AA5)*Y55),0)</f>
        <v>0</v>
      </c>
      <c r="AC55" s="14"/>
      <c r="AD55" s="262"/>
      <c r="AE55" s="263"/>
      <c r="AF55" s="252">
        <f t="shared" si="12"/>
        <v>0</v>
      </c>
      <c r="AG55" s="252">
        <f t="shared" si="13"/>
        <v>0</v>
      </c>
      <c r="AH55" s="252">
        <f t="shared" si="14"/>
        <v>0</v>
      </c>
      <c r="AI55" s="252">
        <f t="shared" si="15"/>
        <v>0</v>
      </c>
      <c r="AJ55" s="252">
        <f t="shared" si="16"/>
        <v>0</v>
      </c>
      <c r="AK55" s="252">
        <f t="shared" si="17"/>
        <v>0</v>
      </c>
      <c r="AL55" s="252">
        <f t="shared" si="18"/>
        <v>0</v>
      </c>
      <c r="AM55" s="252">
        <f t="shared" si="19"/>
        <v>0</v>
      </c>
      <c r="AN55" s="252">
        <f t="shared" si="20"/>
        <v>0</v>
      </c>
      <c r="AO55" s="252">
        <f t="shared" si="21"/>
        <v>0</v>
      </c>
      <c r="AP55" s="252">
        <f t="shared" si="22"/>
        <v>0</v>
      </c>
      <c r="AQ55" s="252">
        <f t="shared" si="22"/>
        <v>0</v>
      </c>
      <c r="AR55" s="252">
        <f t="shared" si="33"/>
        <v>0</v>
      </c>
      <c r="AS55" s="252">
        <f t="shared" si="34"/>
        <v>0</v>
      </c>
      <c r="AT55" s="252">
        <f t="shared" si="35"/>
        <v>0</v>
      </c>
      <c r="AU55" s="252">
        <f t="shared" si="36"/>
        <v>0</v>
      </c>
      <c r="AV55" s="252">
        <f t="shared" si="37"/>
        <v>0</v>
      </c>
      <c r="AW55" s="252">
        <f t="shared" si="38"/>
        <v>0</v>
      </c>
      <c r="AX55" s="252"/>
      <c r="AY55" s="252">
        <f t="shared" si="23"/>
        <v>0</v>
      </c>
      <c r="AZ55" s="252">
        <f t="shared" si="24"/>
        <v>0</v>
      </c>
      <c r="BA55" s="252"/>
      <c r="BB55" s="252">
        <f t="shared" si="25"/>
        <v>0</v>
      </c>
      <c r="BC55" s="252"/>
      <c r="BD55" s="252">
        <f t="shared" si="26"/>
        <v>0</v>
      </c>
      <c r="BE55" s="252"/>
      <c r="BF55" s="252"/>
      <c r="BG55" s="252">
        <f t="shared" si="27"/>
        <v>0</v>
      </c>
      <c r="BH55" s="252"/>
      <c r="BI55" s="252">
        <f t="shared" si="28"/>
        <v>0</v>
      </c>
      <c r="BJ55" s="252">
        <f t="shared" si="29"/>
        <v>0</v>
      </c>
      <c r="BK55" s="252">
        <f t="shared" si="39"/>
        <v>0</v>
      </c>
      <c r="BM55" s="252">
        <f t="shared" si="40"/>
        <v>0</v>
      </c>
      <c r="BO55" s="252">
        <f t="shared" si="41"/>
        <v>0</v>
      </c>
    </row>
    <row r="56" spans="2:67" ht="20.100000000000001" customHeight="1">
      <c r="B56" s="11">
        <v>48</v>
      </c>
      <c r="C56" s="52" t="str">
        <f>CONCATENATE('2'!C51,'2'!Q51,'2'!D51,'2'!Q51,'2'!E51)</f>
        <v xml:space="preserve">  </v>
      </c>
      <c r="D56" s="51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12">
        <f t="shared" si="30"/>
        <v>0</v>
      </c>
      <c r="Z56" s="12">
        <f t="shared" si="31"/>
        <v>0</v>
      </c>
      <c r="AA56" s="12">
        <f t="shared" si="32"/>
        <v>0</v>
      </c>
      <c r="AB56" s="13">
        <f>ROUNDUP(((40/AA5)*Y56),0)</f>
        <v>0</v>
      </c>
      <c r="AC56" s="14"/>
      <c r="AD56" s="262"/>
      <c r="AE56" s="263"/>
      <c r="AF56" s="252">
        <f t="shared" si="12"/>
        <v>0</v>
      </c>
      <c r="AG56" s="252">
        <f t="shared" si="13"/>
        <v>0</v>
      </c>
      <c r="AH56" s="252">
        <f t="shared" si="14"/>
        <v>0</v>
      </c>
      <c r="AI56" s="252">
        <f t="shared" si="15"/>
        <v>0</v>
      </c>
      <c r="AJ56" s="252">
        <f t="shared" si="16"/>
        <v>0</v>
      </c>
      <c r="AK56" s="252">
        <f t="shared" si="17"/>
        <v>0</v>
      </c>
      <c r="AL56" s="252">
        <f t="shared" si="18"/>
        <v>0</v>
      </c>
      <c r="AM56" s="252">
        <f t="shared" si="19"/>
        <v>0</v>
      </c>
      <c r="AN56" s="252">
        <f t="shared" si="20"/>
        <v>0</v>
      </c>
      <c r="AO56" s="252">
        <f t="shared" si="21"/>
        <v>0</v>
      </c>
      <c r="AP56" s="252">
        <f t="shared" si="22"/>
        <v>0</v>
      </c>
      <c r="AQ56" s="252">
        <f t="shared" si="22"/>
        <v>0</v>
      </c>
      <c r="AR56" s="252">
        <f t="shared" si="33"/>
        <v>0</v>
      </c>
      <c r="AS56" s="252">
        <f t="shared" si="34"/>
        <v>0</v>
      </c>
      <c r="AT56" s="252">
        <f t="shared" si="35"/>
        <v>0</v>
      </c>
      <c r="AU56" s="252">
        <f t="shared" si="36"/>
        <v>0</v>
      </c>
      <c r="AV56" s="252">
        <f t="shared" si="37"/>
        <v>0</v>
      </c>
      <c r="AW56" s="252">
        <f t="shared" si="38"/>
        <v>0</v>
      </c>
      <c r="AX56" s="252"/>
      <c r="AY56" s="252">
        <f t="shared" si="23"/>
        <v>0</v>
      </c>
      <c r="AZ56" s="252">
        <f t="shared" si="24"/>
        <v>0</v>
      </c>
      <c r="BA56" s="252"/>
      <c r="BB56" s="252">
        <f t="shared" si="25"/>
        <v>0</v>
      </c>
      <c r="BC56" s="252"/>
      <c r="BD56" s="252">
        <f t="shared" si="26"/>
        <v>0</v>
      </c>
      <c r="BE56" s="252"/>
      <c r="BF56" s="252"/>
      <c r="BG56" s="252">
        <f t="shared" si="27"/>
        <v>0</v>
      </c>
      <c r="BH56" s="252"/>
      <c r="BI56" s="252">
        <f t="shared" si="28"/>
        <v>0</v>
      </c>
      <c r="BJ56" s="252">
        <f t="shared" si="29"/>
        <v>0</v>
      </c>
      <c r="BK56" s="252">
        <f t="shared" si="39"/>
        <v>0</v>
      </c>
      <c r="BM56" s="252">
        <f t="shared" si="40"/>
        <v>0</v>
      </c>
      <c r="BO56" s="252">
        <f t="shared" si="41"/>
        <v>0</v>
      </c>
    </row>
    <row r="57" spans="2:67" ht="20.100000000000001" customHeight="1">
      <c r="B57" s="11">
        <v>49</v>
      </c>
      <c r="C57" s="52" t="str">
        <f>CONCATENATE('2'!C52,'2'!Q52,'2'!D52,'2'!Q52,'2'!E52)</f>
        <v xml:space="preserve">  </v>
      </c>
      <c r="D57" s="51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12">
        <f t="shared" si="30"/>
        <v>0</v>
      </c>
      <c r="Z57" s="12">
        <f t="shared" si="31"/>
        <v>0</v>
      </c>
      <c r="AA57" s="12">
        <f t="shared" si="32"/>
        <v>0</v>
      </c>
      <c r="AB57" s="13">
        <f>ROUNDUP(((40/AA5)*Y57),0)</f>
        <v>0</v>
      </c>
      <c r="AC57" s="14"/>
      <c r="AD57" s="262"/>
      <c r="AE57" s="263"/>
      <c r="AF57" s="252">
        <f t="shared" si="12"/>
        <v>0</v>
      </c>
      <c r="AG57" s="252">
        <f t="shared" si="13"/>
        <v>0</v>
      </c>
      <c r="AH57" s="252">
        <f t="shared" si="14"/>
        <v>0</v>
      </c>
      <c r="AI57" s="252">
        <f t="shared" si="15"/>
        <v>0</v>
      </c>
      <c r="AJ57" s="252">
        <f t="shared" si="16"/>
        <v>0</v>
      </c>
      <c r="AK57" s="252">
        <f t="shared" si="17"/>
        <v>0</v>
      </c>
      <c r="AL57" s="252">
        <f t="shared" si="18"/>
        <v>0</v>
      </c>
      <c r="AM57" s="252">
        <f t="shared" si="19"/>
        <v>0</v>
      </c>
      <c r="AN57" s="252">
        <f t="shared" si="20"/>
        <v>0</v>
      </c>
      <c r="AO57" s="252">
        <f t="shared" si="21"/>
        <v>0</v>
      </c>
      <c r="AP57" s="252">
        <f t="shared" si="22"/>
        <v>0</v>
      </c>
      <c r="AQ57" s="252">
        <f t="shared" si="22"/>
        <v>0</v>
      </c>
      <c r="AR57" s="252">
        <f t="shared" si="33"/>
        <v>0</v>
      </c>
      <c r="AS57" s="252">
        <f t="shared" si="34"/>
        <v>0</v>
      </c>
      <c r="AT57" s="252">
        <f t="shared" si="35"/>
        <v>0</v>
      </c>
      <c r="AU57" s="252">
        <f t="shared" si="36"/>
        <v>0</v>
      </c>
      <c r="AV57" s="252">
        <f t="shared" si="37"/>
        <v>0</v>
      </c>
      <c r="AW57" s="252">
        <f t="shared" si="38"/>
        <v>0</v>
      </c>
      <c r="AX57" s="252"/>
      <c r="AY57" s="252">
        <f t="shared" si="23"/>
        <v>0</v>
      </c>
      <c r="AZ57" s="252">
        <f t="shared" si="24"/>
        <v>0</v>
      </c>
      <c r="BA57" s="252"/>
      <c r="BB57" s="252">
        <f t="shared" si="25"/>
        <v>0</v>
      </c>
      <c r="BC57" s="252"/>
      <c r="BD57" s="252">
        <f t="shared" si="26"/>
        <v>0</v>
      </c>
      <c r="BE57" s="252"/>
      <c r="BF57" s="252"/>
      <c r="BG57" s="252">
        <f t="shared" si="27"/>
        <v>0</v>
      </c>
      <c r="BH57" s="252"/>
      <c r="BI57" s="252">
        <f t="shared" si="28"/>
        <v>0</v>
      </c>
      <c r="BJ57" s="252">
        <f t="shared" si="29"/>
        <v>0</v>
      </c>
      <c r="BK57" s="252">
        <f t="shared" si="39"/>
        <v>0</v>
      </c>
      <c r="BM57" s="252">
        <f t="shared" si="40"/>
        <v>0</v>
      </c>
      <c r="BO57" s="252">
        <f t="shared" si="41"/>
        <v>0</v>
      </c>
    </row>
    <row r="58" spans="2:67" ht="20.100000000000001" customHeight="1">
      <c r="B58" s="11">
        <v>50</v>
      </c>
      <c r="C58" s="52" t="str">
        <f>CONCATENATE('2'!C53,'2'!Q53,'2'!D53,'2'!Q53,'2'!E53)</f>
        <v xml:space="preserve">  </v>
      </c>
      <c r="D58" s="51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12">
        <f t="shared" si="30"/>
        <v>0</v>
      </c>
      <c r="Z58" s="12">
        <f t="shared" si="31"/>
        <v>0</v>
      </c>
      <c r="AA58" s="12">
        <f t="shared" si="32"/>
        <v>0</v>
      </c>
      <c r="AB58" s="13">
        <f>ROUNDUP(((40/AA5)*Y58),0)</f>
        <v>0</v>
      </c>
      <c r="AC58" s="14"/>
      <c r="AD58" s="262"/>
      <c r="AE58" s="263"/>
      <c r="AF58" s="252">
        <f t="shared" si="12"/>
        <v>0</v>
      </c>
      <c r="AG58" s="252">
        <f t="shared" si="13"/>
        <v>0</v>
      </c>
      <c r="AH58" s="252">
        <f t="shared" si="14"/>
        <v>0</v>
      </c>
      <c r="AI58" s="252">
        <f t="shared" si="15"/>
        <v>0</v>
      </c>
      <c r="AJ58" s="252">
        <f t="shared" si="16"/>
        <v>0</v>
      </c>
      <c r="AK58" s="252">
        <f t="shared" si="17"/>
        <v>0</v>
      </c>
      <c r="AL58" s="252">
        <f t="shared" si="18"/>
        <v>0</v>
      </c>
      <c r="AM58" s="252">
        <f t="shared" si="19"/>
        <v>0</v>
      </c>
      <c r="AN58" s="252">
        <f t="shared" si="20"/>
        <v>0</v>
      </c>
      <c r="AO58" s="252">
        <f t="shared" si="21"/>
        <v>0</v>
      </c>
      <c r="AP58" s="252">
        <f t="shared" si="22"/>
        <v>0</v>
      </c>
      <c r="AQ58" s="252">
        <f t="shared" si="22"/>
        <v>0</v>
      </c>
      <c r="AR58" s="252">
        <f t="shared" si="33"/>
        <v>0</v>
      </c>
      <c r="AS58" s="252">
        <f t="shared" si="34"/>
        <v>0</v>
      </c>
      <c r="AT58" s="252">
        <f t="shared" si="35"/>
        <v>0</v>
      </c>
      <c r="AU58" s="252">
        <f t="shared" si="36"/>
        <v>0</v>
      </c>
      <c r="AV58" s="252">
        <f t="shared" si="37"/>
        <v>0</v>
      </c>
      <c r="AW58" s="252">
        <f t="shared" si="38"/>
        <v>0</v>
      </c>
      <c r="AX58" s="252"/>
      <c r="AY58" s="252">
        <f t="shared" si="23"/>
        <v>0</v>
      </c>
      <c r="AZ58" s="252">
        <f t="shared" si="24"/>
        <v>0</v>
      </c>
      <c r="BA58" s="252"/>
      <c r="BB58" s="252">
        <f t="shared" si="25"/>
        <v>0</v>
      </c>
      <c r="BC58" s="252"/>
      <c r="BD58" s="252">
        <f t="shared" si="26"/>
        <v>0</v>
      </c>
      <c r="BE58" s="252"/>
      <c r="BF58" s="252"/>
      <c r="BG58" s="252">
        <f t="shared" si="27"/>
        <v>0</v>
      </c>
      <c r="BH58" s="252"/>
      <c r="BI58" s="252">
        <f t="shared" si="28"/>
        <v>0</v>
      </c>
      <c r="BJ58" s="252">
        <f t="shared" si="29"/>
        <v>0</v>
      </c>
      <c r="BK58" s="252">
        <f t="shared" si="39"/>
        <v>0</v>
      </c>
      <c r="BM58" s="252">
        <f t="shared" si="40"/>
        <v>0</v>
      </c>
      <c r="BO58" s="252">
        <f t="shared" si="41"/>
        <v>0</v>
      </c>
    </row>
    <row r="59" spans="2:67" ht="20.100000000000001" customHeight="1">
      <c r="B59" s="11">
        <v>51</v>
      </c>
      <c r="C59" s="52" t="str">
        <f>CONCATENATE('2'!C54,'2'!Q54,'2'!D54,'2'!Q54,'2'!E54)</f>
        <v xml:space="preserve">  </v>
      </c>
      <c r="D59" s="51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12">
        <f t="shared" si="30"/>
        <v>0</v>
      </c>
      <c r="Z59" s="12">
        <f t="shared" si="31"/>
        <v>0</v>
      </c>
      <c r="AA59" s="12">
        <f t="shared" si="32"/>
        <v>0</v>
      </c>
      <c r="AB59" s="13">
        <f>ROUNDUP(((40/AA5)*Y59),0)</f>
        <v>0</v>
      </c>
      <c r="AC59" s="14"/>
      <c r="AD59" s="262"/>
      <c r="AE59" s="263"/>
      <c r="AF59" s="252">
        <f t="shared" si="12"/>
        <v>0</v>
      </c>
      <c r="AG59" s="252">
        <f t="shared" si="13"/>
        <v>0</v>
      </c>
      <c r="AH59" s="252">
        <f t="shared" si="14"/>
        <v>0</v>
      </c>
      <c r="AI59" s="252">
        <f t="shared" si="15"/>
        <v>0</v>
      </c>
      <c r="AJ59" s="252">
        <f t="shared" si="16"/>
        <v>0</v>
      </c>
      <c r="AK59" s="252">
        <f t="shared" si="17"/>
        <v>0</v>
      </c>
      <c r="AL59" s="252">
        <f t="shared" si="18"/>
        <v>0</v>
      </c>
      <c r="AM59" s="252">
        <f t="shared" si="19"/>
        <v>0</v>
      </c>
      <c r="AN59" s="252">
        <f t="shared" si="20"/>
        <v>0</v>
      </c>
      <c r="AO59" s="252">
        <f t="shared" si="21"/>
        <v>0</v>
      </c>
      <c r="AP59" s="252">
        <f t="shared" si="22"/>
        <v>0</v>
      </c>
      <c r="AQ59" s="252">
        <f t="shared" si="22"/>
        <v>0</v>
      </c>
      <c r="AR59" s="252">
        <f t="shared" si="33"/>
        <v>0</v>
      </c>
      <c r="AS59" s="252">
        <f t="shared" si="34"/>
        <v>0</v>
      </c>
      <c r="AT59" s="252">
        <f t="shared" si="35"/>
        <v>0</v>
      </c>
      <c r="AU59" s="252">
        <f t="shared" si="36"/>
        <v>0</v>
      </c>
      <c r="AV59" s="252">
        <f t="shared" si="37"/>
        <v>0</v>
      </c>
      <c r="AW59" s="252">
        <f t="shared" si="38"/>
        <v>0</v>
      </c>
      <c r="AX59" s="252"/>
      <c r="AY59" s="252">
        <f t="shared" si="23"/>
        <v>0</v>
      </c>
      <c r="AZ59" s="252">
        <f t="shared" si="24"/>
        <v>0</v>
      </c>
      <c r="BA59" s="252"/>
      <c r="BB59" s="252">
        <f t="shared" si="25"/>
        <v>0</v>
      </c>
      <c r="BC59" s="252"/>
      <c r="BD59" s="252">
        <f t="shared" si="26"/>
        <v>0</v>
      </c>
      <c r="BE59" s="252"/>
      <c r="BF59" s="252"/>
      <c r="BG59" s="252">
        <f t="shared" si="27"/>
        <v>0</v>
      </c>
      <c r="BH59" s="252"/>
      <c r="BI59" s="252">
        <f t="shared" si="28"/>
        <v>0</v>
      </c>
      <c r="BJ59" s="252">
        <f t="shared" si="29"/>
        <v>0</v>
      </c>
      <c r="BK59" s="252">
        <f t="shared" si="39"/>
        <v>0</v>
      </c>
      <c r="BM59" s="252">
        <f t="shared" si="40"/>
        <v>0</v>
      </c>
      <c r="BO59" s="252">
        <f t="shared" si="41"/>
        <v>0</v>
      </c>
    </row>
    <row r="60" spans="2:67" ht="20.100000000000001" customHeight="1">
      <c r="B60" s="11">
        <v>52</v>
      </c>
      <c r="C60" s="52" t="str">
        <f>CONCATENATE('2'!C55,'2'!Q55,'2'!D55,'2'!Q55,'2'!E55)</f>
        <v xml:space="preserve">  </v>
      </c>
      <c r="D60" s="51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12">
        <f t="shared" si="30"/>
        <v>0</v>
      </c>
      <c r="Z60" s="12">
        <f t="shared" si="31"/>
        <v>0</v>
      </c>
      <c r="AA60" s="12">
        <f t="shared" si="32"/>
        <v>0</v>
      </c>
      <c r="AB60" s="13">
        <f>ROUNDUP(((40/AA5)*Y60),0)</f>
        <v>0</v>
      </c>
      <c r="AC60" s="14"/>
      <c r="AD60" s="262"/>
      <c r="AE60" s="263"/>
      <c r="AF60" s="252">
        <f t="shared" si="12"/>
        <v>0</v>
      </c>
      <c r="AG60" s="252">
        <f t="shared" si="13"/>
        <v>0</v>
      </c>
      <c r="AH60" s="252">
        <f t="shared" si="14"/>
        <v>0</v>
      </c>
      <c r="AI60" s="252">
        <f t="shared" si="15"/>
        <v>0</v>
      </c>
      <c r="AJ60" s="252">
        <f t="shared" si="16"/>
        <v>0</v>
      </c>
      <c r="AK60" s="252">
        <f t="shared" si="17"/>
        <v>0</v>
      </c>
      <c r="AL60" s="252">
        <f t="shared" si="18"/>
        <v>0</v>
      </c>
      <c r="AM60" s="252">
        <f t="shared" si="19"/>
        <v>0</v>
      </c>
      <c r="AN60" s="252">
        <f t="shared" si="20"/>
        <v>0</v>
      </c>
      <c r="AO60" s="252">
        <f t="shared" si="21"/>
        <v>0</v>
      </c>
      <c r="AP60" s="252">
        <f t="shared" si="22"/>
        <v>0</v>
      </c>
      <c r="AQ60" s="252">
        <f t="shared" si="22"/>
        <v>0</v>
      </c>
      <c r="AR60" s="252">
        <f t="shared" si="33"/>
        <v>0</v>
      </c>
      <c r="AS60" s="252">
        <f t="shared" si="34"/>
        <v>0</v>
      </c>
      <c r="AT60" s="252">
        <f t="shared" si="35"/>
        <v>0</v>
      </c>
      <c r="AU60" s="252">
        <f t="shared" si="36"/>
        <v>0</v>
      </c>
      <c r="AV60" s="252">
        <f t="shared" si="37"/>
        <v>0</v>
      </c>
      <c r="AW60" s="252">
        <f t="shared" si="38"/>
        <v>0</v>
      </c>
      <c r="AX60" s="252"/>
      <c r="AY60" s="252">
        <f t="shared" si="23"/>
        <v>0</v>
      </c>
      <c r="AZ60" s="252">
        <f t="shared" si="24"/>
        <v>0</v>
      </c>
      <c r="BA60" s="252"/>
      <c r="BB60" s="252">
        <f t="shared" si="25"/>
        <v>0</v>
      </c>
      <c r="BC60" s="252"/>
      <c r="BD60" s="252">
        <f t="shared" si="26"/>
        <v>0</v>
      </c>
      <c r="BE60" s="252"/>
      <c r="BF60" s="252"/>
      <c r="BG60" s="252">
        <f t="shared" si="27"/>
        <v>0</v>
      </c>
      <c r="BH60" s="252"/>
      <c r="BI60" s="252">
        <f t="shared" si="28"/>
        <v>0</v>
      </c>
      <c r="BJ60" s="252">
        <f t="shared" si="29"/>
        <v>0</v>
      </c>
      <c r="BK60" s="252">
        <f t="shared" si="39"/>
        <v>0</v>
      </c>
      <c r="BM60" s="252">
        <f t="shared" si="40"/>
        <v>0</v>
      </c>
      <c r="BO60" s="252">
        <f t="shared" si="41"/>
        <v>0</v>
      </c>
    </row>
    <row r="61" spans="2:67" ht="20.100000000000001" customHeight="1">
      <c r="B61" s="11">
        <v>53</v>
      </c>
      <c r="C61" s="52" t="str">
        <f>CONCATENATE('2'!C56,'2'!Q56,'2'!D56,'2'!Q56,'2'!E56)</f>
        <v xml:space="preserve">  </v>
      </c>
      <c r="D61" s="51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12">
        <f t="shared" si="30"/>
        <v>0</v>
      </c>
      <c r="Z61" s="12">
        <f t="shared" si="31"/>
        <v>0</v>
      </c>
      <c r="AA61" s="12">
        <f t="shared" si="32"/>
        <v>0</v>
      </c>
      <c r="AB61" s="13">
        <f>ROUNDUP(((40/AA5)*Y61),0)</f>
        <v>0</v>
      </c>
      <c r="AC61" s="14"/>
      <c r="AD61" s="262"/>
      <c r="AE61" s="263"/>
      <c r="AF61" s="252">
        <f t="shared" si="12"/>
        <v>0</v>
      </c>
      <c r="AG61" s="252">
        <f t="shared" si="13"/>
        <v>0</v>
      </c>
      <c r="AH61" s="252">
        <f t="shared" si="14"/>
        <v>0</v>
      </c>
      <c r="AI61" s="252">
        <f t="shared" si="15"/>
        <v>0</v>
      </c>
      <c r="AJ61" s="252">
        <f t="shared" si="16"/>
        <v>0</v>
      </c>
      <c r="AK61" s="252">
        <f t="shared" si="17"/>
        <v>0</v>
      </c>
      <c r="AL61" s="252">
        <f t="shared" si="18"/>
        <v>0</v>
      </c>
      <c r="AM61" s="252">
        <f t="shared" si="19"/>
        <v>0</v>
      </c>
      <c r="AN61" s="252">
        <f t="shared" si="20"/>
        <v>0</v>
      </c>
      <c r="AO61" s="252">
        <f t="shared" si="21"/>
        <v>0</v>
      </c>
      <c r="AP61" s="252">
        <f t="shared" si="22"/>
        <v>0</v>
      </c>
      <c r="AQ61" s="252">
        <f t="shared" si="22"/>
        <v>0</v>
      </c>
      <c r="AR61" s="252">
        <f t="shared" si="33"/>
        <v>0</v>
      </c>
      <c r="AS61" s="252">
        <f t="shared" si="34"/>
        <v>0</v>
      </c>
      <c r="AT61" s="252">
        <f t="shared" si="35"/>
        <v>0</v>
      </c>
      <c r="AU61" s="252">
        <f t="shared" si="36"/>
        <v>0</v>
      </c>
      <c r="AV61" s="252">
        <f t="shared" si="37"/>
        <v>0</v>
      </c>
      <c r="AW61" s="252">
        <f t="shared" si="38"/>
        <v>0</v>
      </c>
      <c r="AX61" s="252"/>
      <c r="AY61" s="252">
        <f t="shared" si="23"/>
        <v>0</v>
      </c>
      <c r="AZ61" s="252">
        <f t="shared" si="24"/>
        <v>0</v>
      </c>
      <c r="BA61" s="252"/>
      <c r="BB61" s="252">
        <f t="shared" si="25"/>
        <v>0</v>
      </c>
      <c r="BC61" s="252"/>
      <c r="BD61" s="252">
        <f t="shared" si="26"/>
        <v>0</v>
      </c>
      <c r="BE61" s="252"/>
      <c r="BF61" s="252"/>
      <c r="BG61" s="252">
        <f t="shared" si="27"/>
        <v>0</v>
      </c>
      <c r="BH61" s="252"/>
      <c r="BI61" s="252">
        <f t="shared" si="28"/>
        <v>0</v>
      </c>
      <c r="BJ61" s="252">
        <f t="shared" si="29"/>
        <v>0</v>
      </c>
      <c r="BK61" s="252">
        <f t="shared" si="39"/>
        <v>0</v>
      </c>
      <c r="BM61" s="252">
        <f t="shared" si="40"/>
        <v>0</v>
      </c>
      <c r="BO61" s="252">
        <f t="shared" si="41"/>
        <v>0</v>
      </c>
    </row>
    <row r="62" spans="2:67" ht="20.100000000000001" customHeight="1">
      <c r="B62" s="11">
        <v>54</v>
      </c>
      <c r="C62" s="52" t="str">
        <f>CONCATENATE('2'!C57,'2'!Q57,'2'!D57,'2'!Q57,'2'!E57)</f>
        <v xml:space="preserve">  </v>
      </c>
      <c r="D62" s="51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12">
        <f t="shared" si="30"/>
        <v>0</v>
      </c>
      <c r="Z62" s="12">
        <f t="shared" si="31"/>
        <v>0</v>
      </c>
      <c r="AA62" s="12">
        <f t="shared" si="32"/>
        <v>0</v>
      </c>
      <c r="AB62" s="13">
        <f>ROUNDUP(((40/AA5)*Y62),0)</f>
        <v>0</v>
      </c>
      <c r="AC62" s="14"/>
      <c r="AD62" s="262"/>
      <c r="AE62" s="263"/>
      <c r="AF62" s="252">
        <f t="shared" si="12"/>
        <v>0</v>
      </c>
      <c r="AG62" s="252">
        <f t="shared" si="13"/>
        <v>0</v>
      </c>
      <c r="AH62" s="252">
        <f t="shared" si="14"/>
        <v>0</v>
      </c>
      <c r="AI62" s="252">
        <f t="shared" si="15"/>
        <v>0</v>
      </c>
      <c r="AJ62" s="252">
        <f t="shared" si="16"/>
        <v>0</v>
      </c>
      <c r="AK62" s="252">
        <f t="shared" si="17"/>
        <v>0</v>
      </c>
      <c r="AL62" s="252">
        <f t="shared" si="18"/>
        <v>0</v>
      </c>
      <c r="AM62" s="252">
        <f t="shared" si="19"/>
        <v>0</v>
      </c>
      <c r="AN62" s="252">
        <f t="shared" si="20"/>
        <v>0</v>
      </c>
      <c r="AO62" s="252">
        <f t="shared" si="21"/>
        <v>0</v>
      </c>
      <c r="AP62" s="252">
        <f t="shared" si="22"/>
        <v>0</v>
      </c>
      <c r="AQ62" s="252">
        <f t="shared" si="22"/>
        <v>0</v>
      </c>
      <c r="AR62" s="252">
        <f t="shared" si="33"/>
        <v>0</v>
      </c>
      <c r="AS62" s="252">
        <f t="shared" si="34"/>
        <v>0</v>
      </c>
      <c r="AT62" s="252">
        <f t="shared" si="35"/>
        <v>0</v>
      </c>
      <c r="AU62" s="252">
        <f t="shared" si="36"/>
        <v>0</v>
      </c>
      <c r="AV62" s="252">
        <f t="shared" si="37"/>
        <v>0</v>
      </c>
      <c r="AW62" s="252">
        <f t="shared" si="38"/>
        <v>0</v>
      </c>
      <c r="AX62" s="252"/>
      <c r="AY62" s="252">
        <f t="shared" si="23"/>
        <v>0</v>
      </c>
      <c r="AZ62" s="252">
        <f t="shared" si="24"/>
        <v>0</v>
      </c>
      <c r="BA62" s="252"/>
      <c r="BB62" s="252">
        <f t="shared" si="25"/>
        <v>0</v>
      </c>
      <c r="BC62" s="252"/>
      <c r="BD62" s="252">
        <f t="shared" si="26"/>
        <v>0</v>
      </c>
      <c r="BE62" s="252"/>
      <c r="BF62" s="252"/>
      <c r="BG62" s="252">
        <f t="shared" si="27"/>
        <v>0</v>
      </c>
      <c r="BH62" s="252"/>
      <c r="BI62" s="252">
        <f t="shared" si="28"/>
        <v>0</v>
      </c>
      <c r="BJ62" s="252">
        <f t="shared" si="29"/>
        <v>0</v>
      </c>
      <c r="BK62" s="252">
        <f t="shared" si="39"/>
        <v>0</v>
      </c>
      <c r="BM62" s="252">
        <f t="shared" si="40"/>
        <v>0</v>
      </c>
      <c r="BO62" s="252">
        <f t="shared" si="41"/>
        <v>0</v>
      </c>
    </row>
    <row r="63" spans="2:67" ht="20.100000000000001" customHeight="1">
      <c r="B63" s="11">
        <v>55</v>
      </c>
      <c r="C63" s="52" t="str">
        <f>CONCATENATE('2'!C58,'2'!Q58,'2'!D58,'2'!Q58,'2'!E58)</f>
        <v xml:space="preserve">  </v>
      </c>
      <c r="D63" s="51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12">
        <f t="shared" si="30"/>
        <v>0</v>
      </c>
      <c r="Z63" s="12">
        <f t="shared" si="31"/>
        <v>0</v>
      </c>
      <c r="AA63" s="12">
        <f t="shared" si="32"/>
        <v>0</v>
      </c>
      <c r="AB63" s="13">
        <f>ROUNDUP(((40/AA5)*Y63),0)</f>
        <v>0</v>
      </c>
      <c r="AC63" s="14"/>
      <c r="AD63" s="262"/>
      <c r="AE63" s="263"/>
      <c r="AF63" s="252">
        <f t="shared" si="12"/>
        <v>0</v>
      </c>
      <c r="AG63" s="252">
        <f t="shared" si="13"/>
        <v>0</v>
      </c>
      <c r="AH63" s="252">
        <f t="shared" si="14"/>
        <v>0</v>
      </c>
      <c r="AI63" s="252">
        <f t="shared" si="15"/>
        <v>0</v>
      </c>
      <c r="AJ63" s="252">
        <f t="shared" si="16"/>
        <v>0</v>
      </c>
      <c r="AK63" s="252">
        <f t="shared" si="17"/>
        <v>0</v>
      </c>
      <c r="AL63" s="252">
        <f t="shared" si="18"/>
        <v>0</v>
      </c>
      <c r="AM63" s="252">
        <f t="shared" si="19"/>
        <v>0</v>
      </c>
      <c r="AN63" s="252">
        <f t="shared" si="20"/>
        <v>0</v>
      </c>
      <c r="AO63" s="252">
        <f t="shared" si="21"/>
        <v>0</v>
      </c>
      <c r="AP63" s="252">
        <f t="shared" si="22"/>
        <v>0</v>
      </c>
      <c r="AQ63" s="252">
        <f t="shared" si="22"/>
        <v>0</v>
      </c>
      <c r="AR63" s="252">
        <f t="shared" si="33"/>
        <v>0</v>
      </c>
      <c r="AS63" s="252">
        <f t="shared" si="34"/>
        <v>0</v>
      </c>
      <c r="AT63" s="252">
        <f t="shared" si="35"/>
        <v>0</v>
      </c>
      <c r="AU63" s="252">
        <f t="shared" si="36"/>
        <v>0</v>
      </c>
      <c r="AV63" s="252">
        <f t="shared" si="37"/>
        <v>0</v>
      </c>
      <c r="AW63" s="252">
        <f t="shared" si="38"/>
        <v>0</v>
      </c>
      <c r="AX63" s="252"/>
      <c r="AY63" s="252">
        <f t="shared" si="23"/>
        <v>0</v>
      </c>
      <c r="AZ63" s="252">
        <f t="shared" si="24"/>
        <v>0</v>
      </c>
      <c r="BA63" s="252"/>
      <c r="BB63" s="252">
        <f t="shared" si="25"/>
        <v>0</v>
      </c>
      <c r="BC63" s="252"/>
      <c r="BD63" s="252">
        <f t="shared" si="26"/>
        <v>0</v>
      </c>
      <c r="BE63" s="252"/>
      <c r="BF63" s="252"/>
      <c r="BG63" s="252">
        <f t="shared" si="27"/>
        <v>0</v>
      </c>
      <c r="BH63" s="252"/>
      <c r="BI63" s="252">
        <f t="shared" si="28"/>
        <v>0</v>
      </c>
      <c r="BJ63" s="252">
        <f t="shared" si="29"/>
        <v>0</v>
      </c>
      <c r="BK63" s="252">
        <f t="shared" si="39"/>
        <v>0</v>
      </c>
      <c r="BM63" s="252">
        <f t="shared" si="40"/>
        <v>0</v>
      </c>
      <c r="BO63" s="252">
        <f t="shared" si="41"/>
        <v>0</v>
      </c>
    </row>
    <row r="64" spans="2:67" ht="20.100000000000001" customHeight="1">
      <c r="B64" s="11">
        <v>56</v>
      </c>
      <c r="C64" s="52" t="str">
        <f>CONCATENATE('2'!C59,'2'!Q59,'2'!D59,'2'!Q59,'2'!E59)</f>
        <v xml:space="preserve">  </v>
      </c>
      <c r="D64" s="51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12">
        <f t="shared" si="30"/>
        <v>0</v>
      </c>
      <c r="Z64" s="12">
        <f t="shared" si="31"/>
        <v>0</v>
      </c>
      <c r="AA64" s="12">
        <f t="shared" si="32"/>
        <v>0</v>
      </c>
      <c r="AB64" s="13">
        <f>ROUNDUP(((40/AA5)*Y64),0)</f>
        <v>0</v>
      </c>
      <c r="AC64" s="14"/>
      <c r="AD64" s="262"/>
      <c r="AE64" s="263"/>
      <c r="AF64" s="252">
        <f t="shared" si="12"/>
        <v>0</v>
      </c>
      <c r="AG64" s="252">
        <f t="shared" si="13"/>
        <v>0</v>
      </c>
      <c r="AH64" s="252">
        <f t="shared" si="14"/>
        <v>0</v>
      </c>
      <c r="AI64" s="252">
        <f t="shared" si="15"/>
        <v>0</v>
      </c>
      <c r="AJ64" s="252">
        <f t="shared" si="16"/>
        <v>0</v>
      </c>
      <c r="AK64" s="252">
        <f t="shared" si="17"/>
        <v>0</v>
      </c>
      <c r="AL64" s="252">
        <f t="shared" si="18"/>
        <v>0</v>
      </c>
      <c r="AM64" s="252">
        <f t="shared" si="19"/>
        <v>0</v>
      </c>
      <c r="AN64" s="252">
        <f t="shared" si="20"/>
        <v>0</v>
      </c>
      <c r="AO64" s="252">
        <f t="shared" si="21"/>
        <v>0</v>
      </c>
      <c r="AP64" s="252">
        <f t="shared" si="22"/>
        <v>0</v>
      </c>
      <c r="AQ64" s="252">
        <f t="shared" si="22"/>
        <v>0</v>
      </c>
      <c r="AR64" s="252">
        <f t="shared" si="33"/>
        <v>0</v>
      </c>
      <c r="AS64" s="252">
        <f t="shared" si="34"/>
        <v>0</v>
      </c>
      <c r="AT64" s="252">
        <f t="shared" si="35"/>
        <v>0</v>
      </c>
      <c r="AU64" s="252">
        <f t="shared" si="36"/>
        <v>0</v>
      </c>
      <c r="AV64" s="252">
        <f t="shared" si="37"/>
        <v>0</v>
      </c>
      <c r="AW64" s="252">
        <f t="shared" si="38"/>
        <v>0</v>
      </c>
      <c r="AX64" s="252"/>
      <c r="AY64" s="252">
        <f t="shared" si="23"/>
        <v>0</v>
      </c>
      <c r="AZ64" s="252">
        <f t="shared" si="24"/>
        <v>0</v>
      </c>
      <c r="BA64" s="252"/>
      <c r="BB64" s="252">
        <f t="shared" si="25"/>
        <v>0</v>
      </c>
      <c r="BC64" s="252"/>
      <c r="BD64" s="252">
        <f t="shared" si="26"/>
        <v>0</v>
      </c>
      <c r="BE64" s="252"/>
      <c r="BF64" s="252"/>
      <c r="BG64" s="252">
        <f t="shared" si="27"/>
        <v>0</v>
      </c>
      <c r="BH64" s="252"/>
      <c r="BI64" s="252">
        <f t="shared" si="28"/>
        <v>0</v>
      </c>
      <c r="BJ64" s="252">
        <f t="shared" si="29"/>
        <v>0</v>
      </c>
      <c r="BK64" s="252">
        <f t="shared" si="39"/>
        <v>0</v>
      </c>
      <c r="BM64" s="252">
        <f t="shared" si="40"/>
        <v>0</v>
      </c>
      <c r="BO64" s="252">
        <f t="shared" si="41"/>
        <v>0</v>
      </c>
    </row>
    <row r="65" spans="2:67" ht="20.100000000000001" customHeight="1">
      <c r="B65" s="11">
        <v>57</v>
      </c>
      <c r="C65" s="52" t="str">
        <f>CONCATENATE('2'!C60,'2'!Q60,'2'!D60,'2'!Q60,'2'!E60)</f>
        <v xml:space="preserve">  </v>
      </c>
      <c r="D65" s="51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12">
        <f t="shared" si="30"/>
        <v>0</v>
      </c>
      <c r="Z65" s="12">
        <f t="shared" si="31"/>
        <v>0</v>
      </c>
      <c r="AA65" s="12">
        <f t="shared" si="32"/>
        <v>0</v>
      </c>
      <c r="AB65" s="13">
        <f>ROUNDUP(((40/AA5)*Y65),0)</f>
        <v>0</v>
      </c>
      <c r="AC65" s="14"/>
      <c r="AD65" s="262"/>
      <c r="AE65" s="263"/>
      <c r="AF65" s="252">
        <f t="shared" si="12"/>
        <v>0</v>
      </c>
      <c r="AG65" s="252">
        <f t="shared" si="13"/>
        <v>0</v>
      </c>
      <c r="AH65" s="252">
        <f t="shared" si="14"/>
        <v>0</v>
      </c>
      <c r="AI65" s="252">
        <f t="shared" si="15"/>
        <v>0</v>
      </c>
      <c r="AJ65" s="252">
        <f t="shared" si="16"/>
        <v>0</v>
      </c>
      <c r="AK65" s="252">
        <f t="shared" si="17"/>
        <v>0</v>
      </c>
      <c r="AL65" s="252">
        <f t="shared" si="18"/>
        <v>0</v>
      </c>
      <c r="AM65" s="252">
        <f t="shared" si="19"/>
        <v>0</v>
      </c>
      <c r="AN65" s="252">
        <f t="shared" si="20"/>
        <v>0</v>
      </c>
      <c r="AO65" s="252">
        <f t="shared" si="21"/>
        <v>0</v>
      </c>
      <c r="AP65" s="252">
        <f t="shared" si="22"/>
        <v>0</v>
      </c>
      <c r="AQ65" s="252">
        <f t="shared" si="22"/>
        <v>0</v>
      </c>
      <c r="AR65" s="252">
        <f t="shared" si="33"/>
        <v>0</v>
      </c>
      <c r="AS65" s="252">
        <f t="shared" si="34"/>
        <v>0</v>
      </c>
      <c r="AT65" s="252">
        <f t="shared" si="35"/>
        <v>0</v>
      </c>
      <c r="AU65" s="252">
        <f t="shared" si="36"/>
        <v>0</v>
      </c>
      <c r="AV65" s="252">
        <f t="shared" si="37"/>
        <v>0</v>
      </c>
      <c r="AW65" s="252">
        <f t="shared" si="38"/>
        <v>0</v>
      </c>
      <c r="AX65" s="252"/>
      <c r="AY65" s="252">
        <f t="shared" si="23"/>
        <v>0</v>
      </c>
      <c r="AZ65" s="252">
        <f t="shared" si="24"/>
        <v>0</v>
      </c>
      <c r="BA65" s="252"/>
      <c r="BB65" s="252">
        <f t="shared" si="25"/>
        <v>0</v>
      </c>
      <c r="BC65" s="252"/>
      <c r="BD65" s="252">
        <f t="shared" si="26"/>
        <v>0</v>
      </c>
      <c r="BE65" s="252"/>
      <c r="BF65" s="252"/>
      <c r="BG65" s="252">
        <f t="shared" si="27"/>
        <v>0</v>
      </c>
      <c r="BH65" s="252"/>
      <c r="BI65" s="252">
        <f t="shared" si="28"/>
        <v>0</v>
      </c>
      <c r="BJ65" s="252">
        <f t="shared" si="29"/>
        <v>0</v>
      </c>
      <c r="BK65" s="252">
        <f t="shared" si="39"/>
        <v>0</v>
      </c>
      <c r="BM65" s="252">
        <f t="shared" si="40"/>
        <v>0</v>
      </c>
      <c r="BO65" s="252">
        <f t="shared" si="41"/>
        <v>0</v>
      </c>
    </row>
    <row r="66" spans="2:67" ht="20.100000000000001" customHeight="1">
      <c r="B66" s="11">
        <v>58</v>
      </c>
      <c r="C66" s="52" t="str">
        <f>CONCATENATE('2'!C61,'2'!Q61,'2'!D61,'2'!Q61,'2'!E61)</f>
        <v xml:space="preserve">  </v>
      </c>
      <c r="D66" s="51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12">
        <f t="shared" si="30"/>
        <v>0</v>
      </c>
      <c r="Z66" s="12">
        <f t="shared" si="31"/>
        <v>0</v>
      </c>
      <c r="AA66" s="12">
        <f t="shared" si="32"/>
        <v>0</v>
      </c>
      <c r="AB66" s="13">
        <f>ROUNDUP(((40/AA5)*Y66),0)</f>
        <v>0</v>
      </c>
      <c r="AC66" s="14"/>
      <c r="AD66" s="262"/>
      <c r="AE66" s="263"/>
      <c r="AF66" s="252">
        <f t="shared" si="12"/>
        <v>0</v>
      </c>
      <c r="AG66" s="252">
        <f t="shared" si="13"/>
        <v>0</v>
      </c>
      <c r="AH66" s="252">
        <f t="shared" si="14"/>
        <v>0</v>
      </c>
      <c r="AI66" s="252">
        <f t="shared" si="15"/>
        <v>0</v>
      </c>
      <c r="AJ66" s="252">
        <f t="shared" si="16"/>
        <v>0</v>
      </c>
      <c r="AK66" s="252">
        <f t="shared" si="17"/>
        <v>0</v>
      </c>
      <c r="AL66" s="252">
        <f t="shared" si="18"/>
        <v>0</v>
      </c>
      <c r="AM66" s="252">
        <f t="shared" si="19"/>
        <v>0</v>
      </c>
      <c r="AN66" s="252">
        <f t="shared" si="20"/>
        <v>0</v>
      </c>
      <c r="AO66" s="252">
        <f t="shared" si="21"/>
        <v>0</v>
      </c>
      <c r="AP66" s="252">
        <f t="shared" si="22"/>
        <v>0</v>
      </c>
      <c r="AQ66" s="252">
        <f t="shared" si="22"/>
        <v>0</v>
      </c>
      <c r="AR66" s="252">
        <f t="shared" si="33"/>
        <v>0</v>
      </c>
      <c r="AS66" s="252">
        <f t="shared" si="34"/>
        <v>0</v>
      </c>
      <c r="AT66" s="252">
        <f t="shared" si="35"/>
        <v>0</v>
      </c>
      <c r="AU66" s="252">
        <f t="shared" si="36"/>
        <v>0</v>
      </c>
      <c r="AV66" s="252">
        <f t="shared" si="37"/>
        <v>0</v>
      </c>
      <c r="AW66" s="252">
        <f t="shared" si="38"/>
        <v>0</v>
      </c>
      <c r="AX66" s="252"/>
      <c r="AY66" s="252">
        <f t="shared" si="23"/>
        <v>0</v>
      </c>
      <c r="AZ66" s="252">
        <f t="shared" si="24"/>
        <v>0</v>
      </c>
      <c r="BA66" s="252"/>
      <c r="BB66" s="252">
        <f t="shared" si="25"/>
        <v>0</v>
      </c>
      <c r="BC66" s="252"/>
      <c r="BD66" s="252">
        <f t="shared" si="26"/>
        <v>0</v>
      </c>
      <c r="BE66" s="252"/>
      <c r="BF66" s="252"/>
      <c r="BG66" s="252">
        <f t="shared" si="27"/>
        <v>0</v>
      </c>
      <c r="BH66" s="252"/>
      <c r="BI66" s="252">
        <f t="shared" si="28"/>
        <v>0</v>
      </c>
      <c r="BJ66" s="252">
        <f t="shared" si="29"/>
        <v>0</v>
      </c>
      <c r="BK66" s="252">
        <f t="shared" si="39"/>
        <v>0</v>
      </c>
      <c r="BM66" s="252">
        <f t="shared" si="40"/>
        <v>0</v>
      </c>
      <c r="BO66" s="252">
        <f t="shared" si="41"/>
        <v>0</v>
      </c>
    </row>
    <row r="67" spans="2:67" ht="20.100000000000001" customHeight="1">
      <c r="B67" s="11">
        <v>59</v>
      </c>
      <c r="C67" s="52" t="str">
        <f>CONCATENATE('2'!C62,'2'!Q62,'2'!D62,'2'!Q62,'2'!E62)</f>
        <v xml:space="preserve">  </v>
      </c>
      <c r="D67" s="51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12">
        <f t="shared" si="30"/>
        <v>0</v>
      </c>
      <c r="Z67" s="12">
        <f t="shared" si="31"/>
        <v>0</v>
      </c>
      <c r="AA67" s="12">
        <f t="shared" si="32"/>
        <v>0</v>
      </c>
      <c r="AB67" s="13">
        <f>ROUNDUP(((40/AA5)*Y67),0)</f>
        <v>0</v>
      </c>
      <c r="AC67" s="14"/>
      <c r="AD67" s="262"/>
      <c r="AE67" s="263"/>
      <c r="AF67" s="252">
        <f t="shared" si="12"/>
        <v>0</v>
      </c>
      <c r="AG67" s="252">
        <f t="shared" si="13"/>
        <v>0</v>
      </c>
      <c r="AH67" s="252">
        <f t="shared" si="14"/>
        <v>0</v>
      </c>
      <c r="AI67" s="252">
        <f t="shared" si="15"/>
        <v>0</v>
      </c>
      <c r="AJ67" s="252">
        <f t="shared" si="16"/>
        <v>0</v>
      </c>
      <c r="AK67" s="252">
        <f t="shared" si="17"/>
        <v>0</v>
      </c>
      <c r="AL67" s="252">
        <f t="shared" si="18"/>
        <v>0</v>
      </c>
      <c r="AM67" s="252">
        <f t="shared" si="19"/>
        <v>0</v>
      </c>
      <c r="AN67" s="252">
        <f t="shared" si="20"/>
        <v>0</v>
      </c>
      <c r="AO67" s="252">
        <f t="shared" si="21"/>
        <v>0</v>
      </c>
      <c r="AP67" s="252">
        <f t="shared" si="22"/>
        <v>0</v>
      </c>
      <c r="AQ67" s="252">
        <f t="shared" si="22"/>
        <v>0</v>
      </c>
      <c r="AR67" s="252">
        <f t="shared" si="33"/>
        <v>0</v>
      </c>
      <c r="AS67" s="252">
        <f t="shared" si="34"/>
        <v>0</v>
      </c>
      <c r="AT67" s="252">
        <f t="shared" si="35"/>
        <v>0</v>
      </c>
      <c r="AU67" s="252">
        <f t="shared" si="36"/>
        <v>0</v>
      </c>
      <c r="AV67" s="252">
        <f t="shared" si="37"/>
        <v>0</v>
      </c>
      <c r="AW67" s="252">
        <f t="shared" si="38"/>
        <v>0</v>
      </c>
      <c r="AX67" s="252"/>
      <c r="AY67" s="252">
        <f t="shared" si="23"/>
        <v>0</v>
      </c>
      <c r="AZ67" s="252">
        <f t="shared" si="24"/>
        <v>0</v>
      </c>
      <c r="BA67" s="252"/>
      <c r="BB67" s="252">
        <f t="shared" si="25"/>
        <v>0</v>
      </c>
      <c r="BC67" s="252"/>
      <c r="BD67" s="252">
        <f t="shared" si="26"/>
        <v>0</v>
      </c>
      <c r="BE67" s="252"/>
      <c r="BF67" s="252"/>
      <c r="BG67" s="252">
        <f t="shared" si="27"/>
        <v>0</v>
      </c>
      <c r="BH67" s="252"/>
      <c r="BI67" s="252">
        <f t="shared" si="28"/>
        <v>0</v>
      </c>
      <c r="BJ67" s="252">
        <f t="shared" si="29"/>
        <v>0</v>
      </c>
      <c r="BK67" s="252">
        <f t="shared" si="39"/>
        <v>0</v>
      </c>
      <c r="BM67" s="252">
        <f t="shared" si="40"/>
        <v>0</v>
      </c>
      <c r="BO67" s="252">
        <f t="shared" si="41"/>
        <v>0</v>
      </c>
    </row>
    <row r="68" spans="2:67" ht="20.100000000000001" customHeight="1">
      <c r="B68" s="11">
        <v>60</v>
      </c>
      <c r="C68" s="52" t="str">
        <f>CONCATENATE('2'!C63,'2'!Q63,'2'!D63,'2'!Q63,'2'!E63)</f>
        <v xml:space="preserve">  </v>
      </c>
      <c r="D68" s="51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12">
        <f t="shared" si="30"/>
        <v>0</v>
      </c>
      <c r="Z68" s="12">
        <f t="shared" si="31"/>
        <v>0</v>
      </c>
      <c r="AA68" s="12">
        <f t="shared" si="32"/>
        <v>0</v>
      </c>
      <c r="AB68" s="13">
        <f>ROUNDUP(((40/AA5)*Y68),0)</f>
        <v>0</v>
      </c>
      <c r="AC68" s="14"/>
      <c r="AD68" s="262"/>
      <c r="AE68" s="263"/>
      <c r="AF68" s="252">
        <f t="shared" si="12"/>
        <v>0</v>
      </c>
      <c r="AG68" s="252">
        <f t="shared" si="13"/>
        <v>0</v>
      </c>
      <c r="AH68" s="252">
        <f t="shared" si="14"/>
        <v>0</v>
      </c>
      <c r="AI68" s="252">
        <f t="shared" si="15"/>
        <v>0</v>
      </c>
      <c r="AJ68" s="252">
        <f t="shared" si="16"/>
        <v>0</v>
      </c>
      <c r="AK68" s="252">
        <f t="shared" si="17"/>
        <v>0</v>
      </c>
      <c r="AL68" s="252">
        <f t="shared" si="18"/>
        <v>0</v>
      </c>
      <c r="AM68" s="252">
        <f t="shared" si="19"/>
        <v>0</v>
      </c>
      <c r="AN68" s="252">
        <f t="shared" si="20"/>
        <v>0</v>
      </c>
      <c r="AO68" s="252">
        <f t="shared" si="21"/>
        <v>0</v>
      </c>
      <c r="AP68" s="252">
        <f t="shared" si="22"/>
        <v>0</v>
      </c>
      <c r="AQ68" s="252">
        <f t="shared" si="22"/>
        <v>0</v>
      </c>
      <c r="AR68" s="252">
        <f t="shared" si="33"/>
        <v>0</v>
      </c>
      <c r="AS68" s="252">
        <f t="shared" si="34"/>
        <v>0</v>
      </c>
      <c r="AT68" s="252">
        <f t="shared" si="35"/>
        <v>0</v>
      </c>
      <c r="AU68" s="252">
        <f t="shared" si="36"/>
        <v>0</v>
      </c>
      <c r="AV68" s="252">
        <f t="shared" si="37"/>
        <v>0</v>
      </c>
      <c r="AW68" s="252">
        <f t="shared" si="38"/>
        <v>0</v>
      </c>
      <c r="AX68" s="252"/>
      <c r="AY68" s="252">
        <f t="shared" si="23"/>
        <v>0</v>
      </c>
      <c r="AZ68" s="252">
        <f t="shared" si="24"/>
        <v>0</v>
      </c>
      <c r="BA68" s="252"/>
      <c r="BB68" s="252">
        <f t="shared" si="25"/>
        <v>0</v>
      </c>
      <c r="BC68" s="252"/>
      <c r="BD68" s="252">
        <f t="shared" si="26"/>
        <v>0</v>
      </c>
      <c r="BE68" s="252"/>
      <c r="BF68" s="252"/>
      <c r="BG68" s="252">
        <f t="shared" si="27"/>
        <v>0</v>
      </c>
      <c r="BH68" s="252"/>
      <c r="BI68" s="252">
        <f t="shared" si="28"/>
        <v>0</v>
      </c>
      <c r="BJ68" s="252">
        <f t="shared" si="29"/>
        <v>0</v>
      </c>
      <c r="BK68" s="252">
        <f t="shared" si="39"/>
        <v>0</v>
      </c>
      <c r="BM68" s="252">
        <f t="shared" si="40"/>
        <v>0</v>
      </c>
      <c r="BO68" s="252">
        <f t="shared" si="41"/>
        <v>0</v>
      </c>
    </row>
    <row r="69" spans="2:67" ht="20.100000000000001" customHeight="1">
      <c r="B69" s="11">
        <v>61</v>
      </c>
      <c r="C69" s="52" t="str">
        <f>CONCATENATE('2'!C64,'2'!Q64,'2'!D64,'2'!Q64,'2'!E64)</f>
        <v xml:space="preserve">  </v>
      </c>
      <c r="D69" s="51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12">
        <f t="shared" si="30"/>
        <v>0</v>
      </c>
      <c r="Z69" s="12">
        <f t="shared" si="31"/>
        <v>0</v>
      </c>
      <c r="AA69" s="12">
        <f t="shared" si="32"/>
        <v>0</v>
      </c>
      <c r="AB69" s="13">
        <f>ROUNDUP(((40/AA5)*Y69),0)</f>
        <v>0</v>
      </c>
      <c r="AC69" s="14"/>
      <c r="AD69" s="262"/>
      <c r="AE69" s="263"/>
      <c r="AF69" s="252">
        <f t="shared" si="12"/>
        <v>0</v>
      </c>
      <c r="AG69" s="252">
        <f t="shared" si="13"/>
        <v>0</v>
      </c>
      <c r="AH69" s="252">
        <f t="shared" si="14"/>
        <v>0</v>
      </c>
      <c r="AI69" s="252">
        <f t="shared" si="15"/>
        <v>0</v>
      </c>
      <c r="AJ69" s="252">
        <f t="shared" si="16"/>
        <v>0</v>
      </c>
      <c r="AK69" s="252">
        <f t="shared" si="17"/>
        <v>0</v>
      </c>
      <c r="AL69" s="252">
        <f t="shared" si="18"/>
        <v>0</v>
      </c>
      <c r="AM69" s="252">
        <f t="shared" si="19"/>
        <v>0</v>
      </c>
      <c r="AN69" s="252">
        <f t="shared" si="20"/>
        <v>0</v>
      </c>
      <c r="AO69" s="252">
        <f t="shared" si="21"/>
        <v>0</v>
      </c>
      <c r="AP69" s="252">
        <f t="shared" si="22"/>
        <v>0</v>
      </c>
      <c r="AQ69" s="252">
        <f t="shared" si="22"/>
        <v>0</v>
      </c>
      <c r="AR69" s="252">
        <f t="shared" si="33"/>
        <v>0</v>
      </c>
      <c r="AS69" s="252">
        <f t="shared" si="34"/>
        <v>0</v>
      </c>
      <c r="AT69" s="252">
        <f t="shared" si="35"/>
        <v>0</v>
      </c>
      <c r="AU69" s="252">
        <f t="shared" si="36"/>
        <v>0</v>
      </c>
      <c r="AV69" s="252">
        <f t="shared" si="37"/>
        <v>0</v>
      </c>
      <c r="AW69" s="252">
        <f t="shared" si="38"/>
        <v>0</v>
      </c>
      <c r="AX69" s="252"/>
      <c r="AY69" s="252">
        <f t="shared" si="23"/>
        <v>0</v>
      </c>
      <c r="AZ69" s="252">
        <f t="shared" si="24"/>
        <v>0</v>
      </c>
      <c r="BA69" s="252"/>
      <c r="BB69" s="252">
        <f t="shared" si="25"/>
        <v>0</v>
      </c>
      <c r="BC69" s="252"/>
      <c r="BD69" s="252">
        <f t="shared" si="26"/>
        <v>0</v>
      </c>
      <c r="BE69" s="252"/>
      <c r="BF69" s="252"/>
      <c r="BG69" s="252">
        <f t="shared" si="27"/>
        <v>0</v>
      </c>
      <c r="BH69" s="252"/>
      <c r="BI69" s="252">
        <f t="shared" si="28"/>
        <v>0</v>
      </c>
      <c r="BJ69" s="252">
        <f t="shared" si="29"/>
        <v>0</v>
      </c>
      <c r="BK69" s="252">
        <f t="shared" si="39"/>
        <v>0</v>
      </c>
      <c r="BM69" s="252">
        <f t="shared" si="40"/>
        <v>0</v>
      </c>
      <c r="BO69" s="252">
        <f t="shared" si="41"/>
        <v>0</v>
      </c>
    </row>
    <row r="70" spans="2:67" ht="20.100000000000001" customHeight="1">
      <c r="B70" s="11">
        <v>62</v>
      </c>
      <c r="C70" s="52" t="str">
        <f>CONCATENATE('2'!C65,'2'!Q65,'2'!D65,'2'!Q65,'2'!E65)</f>
        <v xml:space="preserve">  </v>
      </c>
      <c r="D70" s="51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12">
        <f t="shared" si="30"/>
        <v>0</v>
      </c>
      <c r="Z70" s="12">
        <f t="shared" si="31"/>
        <v>0</v>
      </c>
      <c r="AA70" s="12">
        <f t="shared" si="32"/>
        <v>0</v>
      </c>
      <c r="AB70" s="13">
        <f>ROUNDUP(((40/AA5)*Y70),0)</f>
        <v>0</v>
      </c>
      <c r="AC70" s="14"/>
      <c r="AD70" s="262"/>
      <c r="AE70" s="263"/>
      <c r="AF70" s="252">
        <f t="shared" si="12"/>
        <v>0</v>
      </c>
      <c r="AG70" s="252">
        <f t="shared" si="13"/>
        <v>0</v>
      </c>
      <c r="AH70" s="252">
        <f t="shared" si="14"/>
        <v>0</v>
      </c>
      <c r="AI70" s="252">
        <f t="shared" si="15"/>
        <v>0</v>
      </c>
      <c r="AJ70" s="252">
        <f t="shared" si="16"/>
        <v>0</v>
      </c>
      <c r="AK70" s="252">
        <f t="shared" si="17"/>
        <v>0</v>
      </c>
      <c r="AL70" s="252">
        <f t="shared" si="18"/>
        <v>0</v>
      </c>
      <c r="AM70" s="252">
        <f t="shared" si="19"/>
        <v>0</v>
      </c>
      <c r="AN70" s="252">
        <f t="shared" si="20"/>
        <v>0</v>
      </c>
      <c r="AO70" s="252">
        <f t="shared" si="21"/>
        <v>0</v>
      </c>
      <c r="AP70" s="252">
        <f t="shared" si="22"/>
        <v>0</v>
      </c>
      <c r="AQ70" s="252">
        <f t="shared" si="22"/>
        <v>0</v>
      </c>
      <c r="AR70" s="252">
        <f t="shared" si="33"/>
        <v>0</v>
      </c>
      <c r="AS70" s="252">
        <f t="shared" si="34"/>
        <v>0</v>
      </c>
      <c r="AT70" s="252">
        <f t="shared" si="35"/>
        <v>0</v>
      </c>
      <c r="AU70" s="252">
        <f t="shared" si="36"/>
        <v>0</v>
      </c>
      <c r="AV70" s="252">
        <f t="shared" si="37"/>
        <v>0</v>
      </c>
      <c r="AW70" s="252">
        <f t="shared" si="38"/>
        <v>0</v>
      </c>
      <c r="AX70" s="252"/>
      <c r="AY70" s="252">
        <f t="shared" si="23"/>
        <v>0</v>
      </c>
      <c r="AZ70" s="252">
        <f t="shared" si="24"/>
        <v>0</v>
      </c>
      <c r="BA70" s="252"/>
      <c r="BB70" s="252">
        <f t="shared" si="25"/>
        <v>0</v>
      </c>
      <c r="BC70" s="252"/>
      <c r="BD70" s="252">
        <f t="shared" si="26"/>
        <v>0</v>
      </c>
      <c r="BE70" s="252"/>
      <c r="BF70" s="252"/>
      <c r="BG70" s="252">
        <f t="shared" si="27"/>
        <v>0</v>
      </c>
      <c r="BH70" s="252"/>
      <c r="BI70" s="252">
        <f t="shared" si="28"/>
        <v>0</v>
      </c>
      <c r="BJ70" s="252">
        <f t="shared" si="29"/>
        <v>0</v>
      </c>
      <c r="BK70" s="252">
        <f t="shared" si="39"/>
        <v>0</v>
      </c>
      <c r="BM70" s="252">
        <f t="shared" si="40"/>
        <v>0</v>
      </c>
      <c r="BO70" s="252">
        <f t="shared" si="41"/>
        <v>0</v>
      </c>
    </row>
    <row r="71" spans="2:67" ht="20.100000000000001" customHeight="1">
      <c r="B71" s="11">
        <v>63</v>
      </c>
      <c r="C71" s="52" t="str">
        <f>CONCATENATE('2'!C66,'2'!Q66,'2'!D66,'2'!Q66,'2'!E66)</f>
        <v xml:space="preserve">  </v>
      </c>
      <c r="D71" s="51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12">
        <f t="shared" si="30"/>
        <v>0</v>
      </c>
      <c r="Z71" s="12">
        <f t="shared" si="31"/>
        <v>0</v>
      </c>
      <c r="AA71" s="12">
        <f t="shared" si="32"/>
        <v>0</v>
      </c>
      <c r="AB71" s="13">
        <f>ROUNDUP(((40/AA5)*Y71),0)</f>
        <v>0</v>
      </c>
      <c r="AC71" s="14"/>
      <c r="AD71" s="262"/>
      <c r="AE71" s="263"/>
      <c r="AF71" s="252">
        <f t="shared" si="12"/>
        <v>0</v>
      </c>
      <c r="AG71" s="252">
        <f t="shared" si="13"/>
        <v>0</v>
      </c>
      <c r="AH71" s="252">
        <f t="shared" si="14"/>
        <v>0</v>
      </c>
      <c r="AI71" s="252">
        <f t="shared" si="15"/>
        <v>0</v>
      </c>
      <c r="AJ71" s="252">
        <f t="shared" si="16"/>
        <v>0</v>
      </c>
      <c r="AK71" s="252">
        <f t="shared" si="17"/>
        <v>0</v>
      </c>
      <c r="AL71" s="252">
        <f t="shared" si="18"/>
        <v>0</v>
      </c>
      <c r="AM71" s="252">
        <f t="shared" si="19"/>
        <v>0</v>
      </c>
      <c r="AN71" s="252">
        <f t="shared" si="20"/>
        <v>0</v>
      </c>
      <c r="AO71" s="252">
        <f t="shared" si="21"/>
        <v>0</v>
      </c>
      <c r="AP71" s="252">
        <f t="shared" si="22"/>
        <v>0</v>
      </c>
      <c r="AQ71" s="252">
        <f t="shared" si="22"/>
        <v>0</v>
      </c>
      <c r="AR71" s="252">
        <f t="shared" si="33"/>
        <v>0</v>
      </c>
      <c r="AS71" s="252">
        <f t="shared" si="34"/>
        <v>0</v>
      </c>
      <c r="AT71" s="252">
        <f t="shared" si="35"/>
        <v>0</v>
      </c>
      <c r="AU71" s="252">
        <f t="shared" si="36"/>
        <v>0</v>
      </c>
      <c r="AV71" s="252">
        <f t="shared" si="37"/>
        <v>0</v>
      </c>
      <c r="AW71" s="252">
        <f t="shared" si="38"/>
        <v>0</v>
      </c>
      <c r="AX71" s="252"/>
      <c r="AY71" s="252">
        <f t="shared" si="23"/>
        <v>0</v>
      </c>
      <c r="AZ71" s="252">
        <f t="shared" si="24"/>
        <v>0</v>
      </c>
      <c r="BA71" s="252"/>
      <c r="BB71" s="252">
        <f t="shared" si="25"/>
        <v>0</v>
      </c>
      <c r="BC71" s="252"/>
      <c r="BD71" s="252">
        <f t="shared" si="26"/>
        <v>0</v>
      </c>
      <c r="BE71" s="252"/>
      <c r="BF71" s="252"/>
      <c r="BG71" s="252">
        <f t="shared" si="27"/>
        <v>0</v>
      </c>
      <c r="BH71" s="252"/>
      <c r="BI71" s="252">
        <f t="shared" si="28"/>
        <v>0</v>
      </c>
      <c r="BJ71" s="252">
        <f t="shared" si="29"/>
        <v>0</v>
      </c>
      <c r="BK71" s="252">
        <f t="shared" si="39"/>
        <v>0</v>
      </c>
      <c r="BM71" s="252">
        <f t="shared" si="40"/>
        <v>0</v>
      </c>
      <c r="BO71" s="252">
        <f t="shared" si="41"/>
        <v>0</v>
      </c>
    </row>
    <row r="72" spans="2:67" ht="20.100000000000001" customHeight="1">
      <c r="B72" s="11">
        <v>64</v>
      </c>
      <c r="C72" s="52" t="str">
        <f>CONCATENATE('2'!C67,'2'!Q67,'2'!D67,'2'!Q67,'2'!E67)</f>
        <v xml:space="preserve">  </v>
      </c>
      <c r="D72" s="51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12">
        <f t="shared" si="30"/>
        <v>0</v>
      </c>
      <c r="Z72" s="12">
        <f t="shared" si="31"/>
        <v>0</v>
      </c>
      <c r="AA72" s="12">
        <f t="shared" si="32"/>
        <v>0</v>
      </c>
      <c r="AB72" s="13">
        <f>ROUNDUP(((40/AA5)*Y72),0)</f>
        <v>0</v>
      </c>
      <c r="AC72" s="14"/>
      <c r="AD72" s="262"/>
      <c r="AE72" s="263"/>
      <c r="AF72" s="252">
        <f t="shared" si="12"/>
        <v>0</v>
      </c>
      <c r="AG72" s="252">
        <f t="shared" si="13"/>
        <v>0</v>
      </c>
      <c r="AH72" s="252">
        <f t="shared" si="14"/>
        <v>0</v>
      </c>
      <c r="AI72" s="252">
        <f t="shared" si="15"/>
        <v>0</v>
      </c>
      <c r="AJ72" s="252">
        <f t="shared" si="16"/>
        <v>0</v>
      </c>
      <c r="AK72" s="252">
        <f t="shared" si="17"/>
        <v>0</v>
      </c>
      <c r="AL72" s="252">
        <f t="shared" si="18"/>
        <v>0</v>
      </c>
      <c r="AM72" s="252">
        <f t="shared" si="19"/>
        <v>0</v>
      </c>
      <c r="AN72" s="252">
        <f t="shared" si="20"/>
        <v>0</v>
      </c>
      <c r="AO72" s="252">
        <f t="shared" si="21"/>
        <v>0</v>
      </c>
      <c r="AP72" s="252">
        <f t="shared" si="22"/>
        <v>0</v>
      </c>
      <c r="AQ72" s="252">
        <f t="shared" si="22"/>
        <v>0</v>
      </c>
      <c r="AR72" s="252">
        <f t="shared" si="33"/>
        <v>0</v>
      </c>
      <c r="AS72" s="252">
        <f t="shared" si="34"/>
        <v>0</v>
      </c>
      <c r="AT72" s="252">
        <f t="shared" si="35"/>
        <v>0</v>
      </c>
      <c r="AU72" s="252">
        <f t="shared" si="36"/>
        <v>0</v>
      </c>
      <c r="AV72" s="252">
        <f t="shared" si="37"/>
        <v>0</v>
      </c>
      <c r="AW72" s="252">
        <f t="shared" si="38"/>
        <v>0</v>
      </c>
      <c r="AX72" s="252"/>
      <c r="AY72" s="252">
        <f t="shared" si="23"/>
        <v>0</v>
      </c>
      <c r="AZ72" s="252">
        <f t="shared" si="24"/>
        <v>0</v>
      </c>
      <c r="BA72" s="252"/>
      <c r="BB72" s="252">
        <f t="shared" si="25"/>
        <v>0</v>
      </c>
      <c r="BC72" s="252"/>
      <c r="BD72" s="252">
        <f t="shared" si="26"/>
        <v>0</v>
      </c>
      <c r="BE72" s="252"/>
      <c r="BF72" s="252"/>
      <c r="BG72" s="252">
        <f t="shared" si="27"/>
        <v>0</v>
      </c>
      <c r="BH72" s="252"/>
      <c r="BI72" s="252">
        <f t="shared" si="28"/>
        <v>0</v>
      </c>
      <c r="BJ72" s="252">
        <f t="shared" si="29"/>
        <v>0</v>
      </c>
      <c r="BK72" s="252">
        <f t="shared" si="39"/>
        <v>0</v>
      </c>
      <c r="BM72" s="252">
        <f t="shared" si="40"/>
        <v>0</v>
      </c>
      <c r="BO72" s="252">
        <f t="shared" si="41"/>
        <v>0</v>
      </c>
    </row>
    <row r="73" spans="2:67" ht="20.100000000000001" customHeight="1">
      <c r="B73" s="11">
        <v>65</v>
      </c>
      <c r="C73" s="52" t="str">
        <f>CONCATENATE('2'!C68,'2'!Q68,'2'!D68,'2'!Q68,'2'!E68)</f>
        <v xml:space="preserve">  </v>
      </c>
      <c r="D73" s="51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12">
        <f t="shared" ref="Y73:Y108" si="42">AF73+AH73+AJ73+AM73+AS73+AU73</f>
        <v>0</v>
      </c>
      <c r="Z73" s="12">
        <f t="shared" ref="Z73:Z108" si="43">AI73+AL73+AO73+AQ73+AT73+AW73</f>
        <v>0</v>
      </c>
      <c r="AA73" s="12">
        <f t="shared" ref="AA73:AA108" si="44">AG73+AK73+AN73+AP73+AR73+AV73</f>
        <v>0</v>
      </c>
      <c r="AB73" s="13">
        <f>ROUNDUP(((40/AA5)*Y73),0)</f>
        <v>0</v>
      </c>
      <c r="AC73" s="14"/>
      <c r="AD73" s="262"/>
      <c r="AE73" s="263"/>
      <c r="AF73" s="252">
        <f t="shared" si="12"/>
        <v>0</v>
      </c>
      <c r="AG73" s="252">
        <f t="shared" si="13"/>
        <v>0</v>
      </c>
      <c r="AH73" s="252">
        <f t="shared" si="14"/>
        <v>0</v>
      </c>
      <c r="AI73" s="252">
        <f t="shared" si="15"/>
        <v>0</v>
      </c>
      <c r="AJ73" s="252">
        <f t="shared" si="16"/>
        <v>0</v>
      </c>
      <c r="AK73" s="252">
        <f t="shared" si="17"/>
        <v>0</v>
      </c>
      <c r="AL73" s="252">
        <f t="shared" si="18"/>
        <v>0</v>
      </c>
      <c r="AM73" s="252">
        <f t="shared" si="19"/>
        <v>0</v>
      </c>
      <c r="AN73" s="252">
        <f t="shared" si="20"/>
        <v>0</v>
      </c>
      <c r="AO73" s="252">
        <f t="shared" si="21"/>
        <v>0</v>
      </c>
      <c r="AP73" s="252">
        <f t="shared" si="22"/>
        <v>0</v>
      </c>
      <c r="AQ73" s="252">
        <f t="shared" si="22"/>
        <v>0</v>
      </c>
      <c r="AR73" s="252">
        <f t="shared" ref="AR73:AR98" si="45">BK73*2</f>
        <v>0</v>
      </c>
      <c r="AS73" s="252">
        <f t="shared" ref="AS73:AS98" si="46">BK73*1</f>
        <v>0</v>
      </c>
      <c r="AT73" s="252">
        <f t="shared" ref="AT73:AT98" si="47">BM73*2</f>
        <v>0</v>
      </c>
      <c r="AU73" s="252">
        <f t="shared" ref="AU73:AU98" si="48">BM73*1</f>
        <v>0</v>
      </c>
      <c r="AV73" s="252">
        <f t="shared" ref="AV73:AV98" si="49">BO73*2</f>
        <v>0</v>
      </c>
      <c r="AW73" s="252">
        <f t="shared" ref="AW73:AW98" si="50">BO73*1</f>
        <v>0</v>
      </c>
      <c r="AX73" s="252"/>
      <c r="AY73" s="252">
        <f t="shared" si="23"/>
        <v>0</v>
      </c>
      <c r="AZ73" s="252">
        <f t="shared" si="24"/>
        <v>0</v>
      </c>
      <c r="BA73" s="252"/>
      <c r="BB73" s="252">
        <f t="shared" si="25"/>
        <v>0</v>
      </c>
      <c r="BC73" s="252"/>
      <c r="BD73" s="252">
        <f t="shared" si="26"/>
        <v>0</v>
      </c>
      <c r="BE73" s="252"/>
      <c r="BF73" s="252"/>
      <c r="BG73" s="252">
        <f t="shared" si="27"/>
        <v>0</v>
      </c>
      <c r="BH73" s="252"/>
      <c r="BI73" s="252">
        <f t="shared" si="28"/>
        <v>0</v>
      </c>
      <c r="BJ73" s="252">
        <f t="shared" si="29"/>
        <v>0</v>
      </c>
      <c r="BK73" s="252">
        <f t="shared" ref="BK73:BK108" si="51">COUNTIF(E73:X73,"OOP")</f>
        <v>0</v>
      </c>
      <c r="BM73" s="252">
        <f t="shared" ref="BM73:BM108" si="52">COUNTIF(E73:X73,"]]P")</f>
        <v>0</v>
      </c>
      <c r="BO73" s="252">
        <f t="shared" ref="BO73:BO108" si="53">COUNTIF(E73:X73,"OO]")</f>
        <v>0</v>
      </c>
    </row>
    <row r="74" spans="2:67" ht="20.100000000000001" customHeight="1">
      <c r="B74" s="11">
        <v>66</v>
      </c>
      <c r="C74" s="52" t="str">
        <f>CONCATENATE('2'!C69,'2'!Q69,'2'!D69,'2'!Q69,'2'!E69)</f>
        <v xml:space="preserve">  </v>
      </c>
      <c r="D74" s="51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12">
        <f t="shared" si="42"/>
        <v>0</v>
      </c>
      <c r="Z74" s="12">
        <f t="shared" si="43"/>
        <v>0</v>
      </c>
      <c r="AA74" s="12">
        <f t="shared" si="44"/>
        <v>0</v>
      </c>
      <c r="AB74" s="13">
        <f>ROUNDUP(((40/AA5)*Y74),0)</f>
        <v>0</v>
      </c>
      <c r="AC74" s="14"/>
      <c r="AD74" s="262"/>
      <c r="AE74" s="263"/>
      <c r="AF74" s="252">
        <f t="shared" ref="AF74:AF108" si="54">(AY74*1)</f>
        <v>0</v>
      </c>
      <c r="AG74" s="252">
        <f t="shared" ref="AG74:AG108" si="55">AZ74*1</f>
        <v>0</v>
      </c>
      <c r="AH74" s="252">
        <f t="shared" ref="AH74:AH108" si="56">AZ74*1</f>
        <v>0</v>
      </c>
      <c r="AI74" s="252">
        <f t="shared" ref="AI74:AI108" si="57">BB74*1</f>
        <v>0</v>
      </c>
      <c r="AJ74" s="252">
        <f t="shared" ref="AJ74:AJ108" si="58">BB74*1</f>
        <v>0</v>
      </c>
      <c r="AK74" s="252">
        <f t="shared" ref="AK74:AK108" si="59">BD74*1</f>
        <v>0</v>
      </c>
      <c r="AL74" s="252">
        <f t="shared" ref="AL74:AL108" si="60">BD74*1</f>
        <v>0</v>
      </c>
      <c r="AM74" s="252">
        <f t="shared" ref="AM74:AM108" si="61">BD74*1</f>
        <v>0</v>
      </c>
      <c r="AN74" s="252">
        <f t="shared" ref="AN74:AN108" si="62">BG74*1</f>
        <v>0</v>
      </c>
      <c r="AO74" s="252">
        <f t="shared" ref="AO74:AO108" si="63">BG74*2</f>
        <v>0</v>
      </c>
      <c r="AP74" s="252">
        <f t="shared" ref="AP74:AQ108" si="64">BI74*3</f>
        <v>0</v>
      </c>
      <c r="AQ74" s="252">
        <f t="shared" si="64"/>
        <v>0</v>
      </c>
      <c r="AR74" s="252">
        <f t="shared" si="45"/>
        <v>0</v>
      </c>
      <c r="AS74" s="252">
        <f t="shared" si="46"/>
        <v>0</v>
      </c>
      <c r="AT74" s="252">
        <f t="shared" si="47"/>
        <v>0</v>
      </c>
      <c r="AU74" s="252">
        <f t="shared" si="48"/>
        <v>0</v>
      </c>
      <c r="AV74" s="252">
        <f t="shared" si="49"/>
        <v>0</v>
      </c>
      <c r="AW74" s="252">
        <f t="shared" si="50"/>
        <v>0</v>
      </c>
      <c r="AX74" s="252"/>
      <c r="AY74" s="252">
        <f t="shared" ref="AY74:AY108" si="65">COUNTIF(E74:X74,"P")</f>
        <v>0</v>
      </c>
      <c r="AZ74" s="252">
        <f t="shared" ref="AZ74:AZ108" si="66">COUNTIF(E74:X74,"OP")</f>
        <v>0</v>
      </c>
      <c r="BA74" s="252"/>
      <c r="BB74" s="252">
        <f t="shared" ref="BB74:BB108" si="67">COUNTIF(E74:X74,"]P")</f>
        <v>0</v>
      </c>
      <c r="BC74" s="252"/>
      <c r="BD74" s="252">
        <f t="shared" ref="BD74:BD108" si="68">COUNTIF(E74:X74,"O]P")</f>
        <v>0</v>
      </c>
      <c r="BE74" s="252"/>
      <c r="BF74" s="252"/>
      <c r="BG74" s="252">
        <f t="shared" ref="BG74:BG108" si="69">COUNTIF(E74:X74,"O]]")</f>
        <v>0</v>
      </c>
      <c r="BH74" s="252"/>
      <c r="BI74" s="252">
        <f t="shared" ref="BI74:BI108" si="70">COUNTIF(E74:X74,"OOO")</f>
        <v>0</v>
      </c>
      <c r="BJ74" s="252">
        <f t="shared" ref="BJ74:BJ108" si="71">COUNTIF(E74:X74,"]]]")</f>
        <v>0</v>
      </c>
      <c r="BK74" s="252">
        <f t="shared" si="51"/>
        <v>0</v>
      </c>
      <c r="BM74" s="252">
        <f t="shared" si="52"/>
        <v>0</v>
      </c>
      <c r="BO74" s="252">
        <f t="shared" si="53"/>
        <v>0</v>
      </c>
    </row>
    <row r="75" spans="2:67" ht="20.100000000000001" customHeight="1">
      <c r="B75" s="11">
        <v>67</v>
      </c>
      <c r="C75" s="52" t="str">
        <f>CONCATENATE('2'!C70,'2'!Q70,'2'!D70,'2'!Q70,'2'!E70)</f>
        <v xml:space="preserve">  </v>
      </c>
      <c r="D75" s="51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12">
        <f t="shared" si="42"/>
        <v>0</v>
      </c>
      <c r="Z75" s="12">
        <f t="shared" si="43"/>
        <v>0</v>
      </c>
      <c r="AA75" s="12">
        <f t="shared" si="44"/>
        <v>0</v>
      </c>
      <c r="AB75" s="13">
        <f>ROUNDUP(((40/AA5)*Y75),0)</f>
        <v>0</v>
      </c>
      <c r="AC75" s="14"/>
      <c r="AD75" s="262"/>
      <c r="AE75" s="263"/>
      <c r="AF75" s="252">
        <f t="shared" si="54"/>
        <v>0</v>
      </c>
      <c r="AG75" s="252">
        <f t="shared" si="55"/>
        <v>0</v>
      </c>
      <c r="AH75" s="252">
        <f t="shared" si="56"/>
        <v>0</v>
      </c>
      <c r="AI75" s="252">
        <f t="shared" si="57"/>
        <v>0</v>
      </c>
      <c r="AJ75" s="252">
        <f t="shared" si="58"/>
        <v>0</v>
      </c>
      <c r="AK75" s="252">
        <f t="shared" si="59"/>
        <v>0</v>
      </c>
      <c r="AL75" s="252">
        <f t="shared" si="60"/>
        <v>0</v>
      </c>
      <c r="AM75" s="252">
        <f t="shared" si="61"/>
        <v>0</v>
      </c>
      <c r="AN75" s="252">
        <f t="shared" si="62"/>
        <v>0</v>
      </c>
      <c r="AO75" s="252">
        <f t="shared" si="63"/>
        <v>0</v>
      </c>
      <c r="AP75" s="252">
        <f t="shared" si="64"/>
        <v>0</v>
      </c>
      <c r="AQ75" s="252">
        <f t="shared" si="64"/>
        <v>0</v>
      </c>
      <c r="AR75" s="252">
        <f t="shared" si="45"/>
        <v>0</v>
      </c>
      <c r="AS75" s="252">
        <f t="shared" si="46"/>
        <v>0</v>
      </c>
      <c r="AT75" s="252">
        <f t="shared" si="47"/>
        <v>0</v>
      </c>
      <c r="AU75" s="252">
        <f t="shared" si="48"/>
        <v>0</v>
      </c>
      <c r="AV75" s="252">
        <f t="shared" si="49"/>
        <v>0</v>
      </c>
      <c r="AW75" s="252">
        <f t="shared" si="50"/>
        <v>0</v>
      </c>
      <c r="AX75" s="252"/>
      <c r="AY75" s="252">
        <f t="shared" si="65"/>
        <v>0</v>
      </c>
      <c r="AZ75" s="252">
        <f t="shared" si="66"/>
        <v>0</v>
      </c>
      <c r="BA75" s="252"/>
      <c r="BB75" s="252">
        <f t="shared" si="67"/>
        <v>0</v>
      </c>
      <c r="BC75" s="252"/>
      <c r="BD75" s="252">
        <f t="shared" si="68"/>
        <v>0</v>
      </c>
      <c r="BE75" s="252"/>
      <c r="BF75" s="252"/>
      <c r="BG75" s="252">
        <f t="shared" si="69"/>
        <v>0</v>
      </c>
      <c r="BH75" s="252"/>
      <c r="BI75" s="252">
        <f t="shared" si="70"/>
        <v>0</v>
      </c>
      <c r="BJ75" s="252">
        <f t="shared" si="71"/>
        <v>0</v>
      </c>
      <c r="BK75" s="252">
        <f t="shared" si="51"/>
        <v>0</v>
      </c>
      <c r="BM75" s="252">
        <f t="shared" si="52"/>
        <v>0</v>
      </c>
      <c r="BO75" s="252">
        <f t="shared" si="53"/>
        <v>0</v>
      </c>
    </row>
    <row r="76" spans="2:67" ht="20.100000000000001" customHeight="1">
      <c r="B76" s="11">
        <v>68</v>
      </c>
      <c r="C76" s="52" t="str">
        <f>CONCATENATE('2'!C71,'2'!Q71,'2'!D71,'2'!Q71,'2'!E71)</f>
        <v xml:space="preserve">  </v>
      </c>
      <c r="D76" s="51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12">
        <f t="shared" si="42"/>
        <v>0</v>
      </c>
      <c r="Z76" s="12">
        <f t="shared" si="43"/>
        <v>0</v>
      </c>
      <c r="AA76" s="12">
        <f t="shared" si="44"/>
        <v>0</v>
      </c>
      <c r="AB76" s="13">
        <f>ROUNDUP(((40/AA5)*Y76),0)</f>
        <v>0</v>
      </c>
      <c r="AC76" s="14"/>
      <c r="AD76" s="262"/>
      <c r="AE76" s="263"/>
      <c r="AF76" s="252">
        <f t="shared" si="54"/>
        <v>0</v>
      </c>
      <c r="AG76" s="252">
        <f t="shared" si="55"/>
        <v>0</v>
      </c>
      <c r="AH76" s="252">
        <f t="shared" si="56"/>
        <v>0</v>
      </c>
      <c r="AI76" s="252">
        <f t="shared" si="57"/>
        <v>0</v>
      </c>
      <c r="AJ76" s="252">
        <f t="shared" si="58"/>
        <v>0</v>
      </c>
      <c r="AK76" s="252">
        <f t="shared" si="59"/>
        <v>0</v>
      </c>
      <c r="AL76" s="252">
        <f t="shared" si="60"/>
        <v>0</v>
      </c>
      <c r="AM76" s="252">
        <f t="shared" si="61"/>
        <v>0</v>
      </c>
      <c r="AN76" s="252">
        <f t="shared" si="62"/>
        <v>0</v>
      </c>
      <c r="AO76" s="252">
        <f t="shared" si="63"/>
        <v>0</v>
      </c>
      <c r="AP76" s="252">
        <f t="shared" si="64"/>
        <v>0</v>
      </c>
      <c r="AQ76" s="252">
        <f t="shared" si="64"/>
        <v>0</v>
      </c>
      <c r="AR76" s="252">
        <f t="shared" si="45"/>
        <v>0</v>
      </c>
      <c r="AS76" s="252">
        <f t="shared" si="46"/>
        <v>0</v>
      </c>
      <c r="AT76" s="252">
        <f t="shared" si="47"/>
        <v>0</v>
      </c>
      <c r="AU76" s="252">
        <f t="shared" si="48"/>
        <v>0</v>
      </c>
      <c r="AV76" s="252">
        <f t="shared" si="49"/>
        <v>0</v>
      </c>
      <c r="AW76" s="252">
        <f t="shared" si="50"/>
        <v>0</v>
      </c>
      <c r="AX76" s="252"/>
      <c r="AY76" s="252">
        <f t="shared" si="65"/>
        <v>0</v>
      </c>
      <c r="AZ76" s="252">
        <f t="shared" si="66"/>
        <v>0</v>
      </c>
      <c r="BA76" s="252"/>
      <c r="BB76" s="252">
        <f t="shared" si="67"/>
        <v>0</v>
      </c>
      <c r="BC76" s="252"/>
      <c r="BD76" s="252">
        <f t="shared" si="68"/>
        <v>0</v>
      </c>
      <c r="BE76" s="252"/>
      <c r="BF76" s="252"/>
      <c r="BG76" s="252">
        <f t="shared" si="69"/>
        <v>0</v>
      </c>
      <c r="BH76" s="252"/>
      <c r="BI76" s="252">
        <f t="shared" si="70"/>
        <v>0</v>
      </c>
      <c r="BJ76" s="252">
        <f t="shared" si="71"/>
        <v>0</v>
      </c>
      <c r="BK76" s="252">
        <f t="shared" si="51"/>
        <v>0</v>
      </c>
      <c r="BM76" s="252">
        <f t="shared" si="52"/>
        <v>0</v>
      </c>
      <c r="BO76" s="252">
        <f t="shared" si="53"/>
        <v>0</v>
      </c>
    </row>
    <row r="77" spans="2:67" ht="20.100000000000001" customHeight="1">
      <c r="B77" s="11">
        <v>69</v>
      </c>
      <c r="C77" s="52" t="str">
        <f>CONCATENATE('2'!C72,'2'!Q72,'2'!D72,'2'!Q72,'2'!E72)</f>
        <v xml:space="preserve">  </v>
      </c>
      <c r="D77" s="51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12">
        <f t="shared" si="42"/>
        <v>0</v>
      </c>
      <c r="Z77" s="12">
        <f t="shared" si="43"/>
        <v>0</v>
      </c>
      <c r="AA77" s="12">
        <f t="shared" si="44"/>
        <v>0</v>
      </c>
      <c r="AB77" s="13">
        <f>ROUNDUP(((40/AA5)*Y77),0)</f>
        <v>0</v>
      </c>
      <c r="AC77" s="14"/>
      <c r="AD77" s="262"/>
      <c r="AE77" s="263"/>
      <c r="AF77" s="252">
        <f t="shared" si="54"/>
        <v>0</v>
      </c>
      <c r="AG77" s="252">
        <f t="shared" si="55"/>
        <v>0</v>
      </c>
      <c r="AH77" s="252">
        <f t="shared" si="56"/>
        <v>0</v>
      </c>
      <c r="AI77" s="252">
        <f t="shared" si="57"/>
        <v>0</v>
      </c>
      <c r="AJ77" s="252">
        <f t="shared" si="58"/>
        <v>0</v>
      </c>
      <c r="AK77" s="252">
        <f t="shared" si="59"/>
        <v>0</v>
      </c>
      <c r="AL77" s="252">
        <f t="shared" si="60"/>
        <v>0</v>
      </c>
      <c r="AM77" s="252">
        <f t="shared" si="61"/>
        <v>0</v>
      </c>
      <c r="AN77" s="252">
        <f t="shared" si="62"/>
        <v>0</v>
      </c>
      <c r="AO77" s="252">
        <f t="shared" si="63"/>
        <v>0</v>
      </c>
      <c r="AP77" s="252">
        <f t="shared" si="64"/>
        <v>0</v>
      </c>
      <c r="AQ77" s="252">
        <f t="shared" si="64"/>
        <v>0</v>
      </c>
      <c r="AR77" s="252">
        <f t="shared" si="45"/>
        <v>0</v>
      </c>
      <c r="AS77" s="252">
        <f t="shared" si="46"/>
        <v>0</v>
      </c>
      <c r="AT77" s="252">
        <f t="shared" si="47"/>
        <v>0</v>
      </c>
      <c r="AU77" s="252">
        <f t="shared" si="48"/>
        <v>0</v>
      </c>
      <c r="AV77" s="252">
        <f t="shared" si="49"/>
        <v>0</v>
      </c>
      <c r="AW77" s="252">
        <f t="shared" si="50"/>
        <v>0</v>
      </c>
      <c r="AX77" s="252"/>
      <c r="AY77" s="252">
        <f t="shared" si="65"/>
        <v>0</v>
      </c>
      <c r="AZ77" s="252">
        <f t="shared" si="66"/>
        <v>0</v>
      </c>
      <c r="BA77" s="252"/>
      <c r="BB77" s="252">
        <f t="shared" si="67"/>
        <v>0</v>
      </c>
      <c r="BC77" s="252"/>
      <c r="BD77" s="252">
        <f t="shared" si="68"/>
        <v>0</v>
      </c>
      <c r="BE77" s="252"/>
      <c r="BF77" s="252"/>
      <c r="BG77" s="252">
        <f t="shared" si="69"/>
        <v>0</v>
      </c>
      <c r="BH77" s="252"/>
      <c r="BI77" s="252">
        <f t="shared" si="70"/>
        <v>0</v>
      </c>
      <c r="BJ77" s="252">
        <f t="shared" si="71"/>
        <v>0</v>
      </c>
      <c r="BK77" s="252">
        <f t="shared" si="51"/>
        <v>0</v>
      </c>
      <c r="BM77" s="252">
        <f t="shared" si="52"/>
        <v>0</v>
      </c>
      <c r="BO77" s="252">
        <f t="shared" si="53"/>
        <v>0</v>
      </c>
    </row>
    <row r="78" spans="2:67" ht="20.100000000000001" customHeight="1">
      <c r="B78" s="11">
        <v>70</v>
      </c>
      <c r="C78" s="52" t="str">
        <f>CONCATENATE('2'!C73,'2'!Q73,'2'!D73,'2'!Q73,'2'!E73)</f>
        <v xml:space="preserve">  </v>
      </c>
      <c r="D78" s="51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12">
        <f t="shared" si="42"/>
        <v>0</v>
      </c>
      <c r="Z78" s="12">
        <f t="shared" si="43"/>
        <v>0</v>
      </c>
      <c r="AA78" s="12">
        <f t="shared" si="44"/>
        <v>0</v>
      </c>
      <c r="AB78" s="13">
        <f>ROUNDUP(((40/AA5)*Y78),0)</f>
        <v>0</v>
      </c>
      <c r="AC78" s="14"/>
      <c r="AD78" s="262"/>
      <c r="AE78" s="263"/>
      <c r="AF78" s="252">
        <f t="shared" si="54"/>
        <v>0</v>
      </c>
      <c r="AG78" s="252">
        <f t="shared" si="55"/>
        <v>0</v>
      </c>
      <c r="AH78" s="252">
        <f t="shared" si="56"/>
        <v>0</v>
      </c>
      <c r="AI78" s="252">
        <f t="shared" si="57"/>
        <v>0</v>
      </c>
      <c r="AJ78" s="252">
        <f t="shared" si="58"/>
        <v>0</v>
      </c>
      <c r="AK78" s="252">
        <f t="shared" si="59"/>
        <v>0</v>
      </c>
      <c r="AL78" s="252">
        <f t="shared" si="60"/>
        <v>0</v>
      </c>
      <c r="AM78" s="252">
        <f t="shared" si="61"/>
        <v>0</v>
      </c>
      <c r="AN78" s="252">
        <f t="shared" si="62"/>
        <v>0</v>
      </c>
      <c r="AO78" s="252">
        <f t="shared" si="63"/>
        <v>0</v>
      </c>
      <c r="AP78" s="252">
        <f t="shared" si="64"/>
        <v>0</v>
      </c>
      <c r="AQ78" s="252">
        <f t="shared" si="64"/>
        <v>0</v>
      </c>
      <c r="AR78" s="252">
        <f t="shared" si="45"/>
        <v>0</v>
      </c>
      <c r="AS78" s="252">
        <f t="shared" si="46"/>
        <v>0</v>
      </c>
      <c r="AT78" s="252">
        <f t="shared" si="47"/>
        <v>0</v>
      </c>
      <c r="AU78" s="252">
        <f t="shared" si="48"/>
        <v>0</v>
      </c>
      <c r="AV78" s="252">
        <f t="shared" si="49"/>
        <v>0</v>
      </c>
      <c r="AW78" s="252">
        <f t="shared" si="50"/>
        <v>0</v>
      </c>
      <c r="AX78" s="252"/>
      <c r="AY78" s="252">
        <f t="shared" si="65"/>
        <v>0</v>
      </c>
      <c r="AZ78" s="252">
        <f t="shared" si="66"/>
        <v>0</v>
      </c>
      <c r="BA78" s="252"/>
      <c r="BB78" s="252">
        <f t="shared" si="67"/>
        <v>0</v>
      </c>
      <c r="BC78" s="252"/>
      <c r="BD78" s="252">
        <f t="shared" si="68"/>
        <v>0</v>
      </c>
      <c r="BE78" s="252"/>
      <c r="BF78" s="252"/>
      <c r="BG78" s="252">
        <f t="shared" si="69"/>
        <v>0</v>
      </c>
      <c r="BH78" s="252"/>
      <c r="BI78" s="252">
        <f t="shared" si="70"/>
        <v>0</v>
      </c>
      <c r="BJ78" s="252">
        <f t="shared" si="71"/>
        <v>0</v>
      </c>
      <c r="BK78" s="252">
        <f t="shared" si="51"/>
        <v>0</v>
      </c>
      <c r="BM78" s="252">
        <f t="shared" si="52"/>
        <v>0</v>
      </c>
      <c r="BO78" s="252">
        <f t="shared" si="53"/>
        <v>0</v>
      </c>
    </row>
    <row r="79" spans="2:67" ht="20.100000000000001" customHeight="1">
      <c r="B79" s="11">
        <v>71</v>
      </c>
      <c r="C79" s="52" t="str">
        <f>CONCATENATE('2'!C74,'2'!Q74,'2'!D74,'2'!Q74,'2'!E74)</f>
        <v xml:space="preserve">  </v>
      </c>
      <c r="D79" s="51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12">
        <f t="shared" si="42"/>
        <v>0</v>
      </c>
      <c r="Z79" s="12">
        <f t="shared" si="43"/>
        <v>0</v>
      </c>
      <c r="AA79" s="12">
        <f t="shared" si="44"/>
        <v>0</v>
      </c>
      <c r="AB79" s="13">
        <f>ROUNDUP(((40/AA5)*Y79),0)</f>
        <v>0</v>
      </c>
      <c r="AC79" s="14"/>
      <c r="AD79" s="262"/>
      <c r="AE79" s="263"/>
      <c r="AF79" s="252">
        <f t="shared" si="54"/>
        <v>0</v>
      </c>
      <c r="AG79" s="252">
        <f t="shared" si="55"/>
        <v>0</v>
      </c>
      <c r="AH79" s="252">
        <f t="shared" si="56"/>
        <v>0</v>
      </c>
      <c r="AI79" s="252">
        <f t="shared" si="57"/>
        <v>0</v>
      </c>
      <c r="AJ79" s="252">
        <f t="shared" si="58"/>
        <v>0</v>
      </c>
      <c r="AK79" s="252">
        <f t="shared" si="59"/>
        <v>0</v>
      </c>
      <c r="AL79" s="252">
        <f t="shared" si="60"/>
        <v>0</v>
      </c>
      <c r="AM79" s="252">
        <f t="shared" si="61"/>
        <v>0</v>
      </c>
      <c r="AN79" s="252">
        <f t="shared" si="62"/>
        <v>0</v>
      </c>
      <c r="AO79" s="252">
        <f t="shared" si="63"/>
        <v>0</v>
      </c>
      <c r="AP79" s="252">
        <f t="shared" si="64"/>
        <v>0</v>
      </c>
      <c r="AQ79" s="252">
        <f t="shared" si="64"/>
        <v>0</v>
      </c>
      <c r="AR79" s="252">
        <f t="shared" si="45"/>
        <v>0</v>
      </c>
      <c r="AS79" s="252">
        <f t="shared" si="46"/>
        <v>0</v>
      </c>
      <c r="AT79" s="252">
        <f t="shared" si="47"/>
        <v>0</v>
      </c>
      <c r="AU79" s="252">
        <f t="shared" si="48"/>
        <v>0</v>
      </c>
      <c r="AV79" s="252">
        <f t="shared" si="49"/>
        <v>0</v>
      </c>
      <c r="AW79" s="252">
        <f t="shared" si="50"/>
        <v>0</v>
      </c>
      <c r="AX79" s="252"/>
      <c r="AY79" s="252">
        <f t="shared" si="65"/>
        <v>0</v>
      </c>
      <c r="AZ79" s="252">
        <f t="shared" si="66"/>
        <v>0</v>
      </c>
      <c r="BA79" s="252"/>
      <c r="BB79" s="252">
        <f t="shared" si="67"/>
        <v>0</v>
      </c>
      <c r="BC79" s="252"/>
      <c r="BD79" s="252">
        <f t="shared" si="68"/>
        <v>0</v>
      </c>
      <c r="BE79" s="252"/>
      <c r="BF79" s="252"/>
      <c r="BG79" s="252">
        <f t="shared" si="69"/>
        <v>0</v>
      </c>
      <c r="BH79" s="252"/>
      <c r="BI79" s="252">
        <f t="shared" si="70"/>
        <v>0</v>
      </c>
      <c r="BJ79" s="252">
        <f t="shared" si="71"/>
        <v>0</v>
      </c>
      <c r="BK79" s="252">
        <f t="shared" si="51"/>
        <v>0</v>
      </c>
      <c r="BM79" s="252">
        <f t="shared" si="52"/>
        <v>0</v>
      </c>
      <c r="BO79" s="252">
        <f t="shared" si="53"/>
        <v>0</v>
      </c>
    </row>
    <row r="80" spans="2:67" ht="20.100000000000001" customHeight="1">
      <c r="B80" s="11">
        <v>72</v>
      </c>
      <c r="C80" s="52" t="str">
        <f>CONCATENATE('2'!C75,'2'!Q75,'2'!D75,'2'!Q75,'2'!E75)</f>
        <v xml:space="preserve">  </v>
      </c>
      <c r="D80" s="51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12">
        <f t="shared" si="42"/>
        <v>0</v>
      </c>
      <c r="Z80" s="12">
        <f t="shared" si="43"/>
        <v>0</v>
      </c>
      <c r="AA80" s="12">
        <f t="shared" si="44"/>
        <v>0</v>
      </c>
      <c r="AB80" s="13">
        <f>ROUNDUP(((40/AA5)*Y80),0)</f>
        <v>0</v>
      </c>
      <c r="AC80" s="14"/>
      <c r="AD80" s="262"/>
      <c r="AE80" s="263"/>
      <c r="AF80" s="252">
        <f t="shared" si="54"/>
        <v>0</v>
      </c>
      <c r="AG80" s="252">
        <f t="shared" si="55"/>
        <v>0</v>
      </c>
      <c r="AH80" s="252">
        <f t="shared" si="56"/>
        <v>0</v>
      </c>
      <c r="AI80" s="252">
        <f t="shared" si="57"/>
        <v>0</v>
      </c>
      <c r="AJ80" s="252">
        <f t="shared" si="58"/>
        <v>0</v>
      </c>
      <c r="AK80" s="252">
        <f t="shared" si="59"/>
        <v>0</v>
      </c>
      <c r="AL80" s="252">
        <f t="shared" si="60"/>
        <v>0</v>
      </c>
      <c r="AM80" s="252">
        <f t="shared" si="61"/>
        <v>0</v>
      </c>
      <c r="AN80" s="252">
        <f t="shared" si="62"/>
        <v>0</v>
      </c>
      <c r="AO80" s="252">
        <f t="shared" si="63"/>
        <v>0</v>
      </c>
      <c r="AP80" s="252">
        <f t="shared" si="64"/>
        <v>0</v>
      </c>
      <c r="AQ80" s="252">
        <f t="shared" si="64"/>
        <v>0</v>
      </c>
      <c r="AR80" s="252">
        <f t="shared" si="45"/>
        <v>0</v>
      </c>
      <c r="AS80" s="252">
        <f t="shared" si="46"/>
        <v>0</v>
      </c>
      <c r="AT80" s="252">
        <f t="shared" si="47"/>
        <v>0</v>
      </c>
      <c r="AU80" s="252">
        <f t="shared" si="48"/>
        <v>0</v>
      </c>
      <c r="AV80" s="252">
        <f t="shared" si="49"/>
        <v>0</v>
      </c>
      <c r="AW80" s="252">
        <f t="shared" si="50"/>
        <v>0</v>
      </c>
      <c r="AX80" s="252"/>
      <c r="AY80" s="252">
        <f t="shared" si="65"/>
        <v>0</v>
      </c>
      <c r="AZ80" s="252">
        <f t="shared" si="66"/>
        <v>0</v>
      </c>
      <c r="BA80" s="252"/>
      <c r="BB80" s="252">
        <f t="shared" si="67"/>
        <v>0</v>
      </c>
      <c r="BC80" s="252"/>
      <c r="BD80" s="252">
        <f t="shared" si="68"/>
        <v>0</v>
      </c>
      <c r="BE80" s="252"/>
      <c r="BF80" s="252"/>
      <c r="BG80" s="252">
        <f t="shared" si="69"/>
        <v>0</v>
      </c>
      <c r="BH80" s="252"/>
      <c r="BI80" s="252">
        <f t="shared" si="70"/>
        <v>0</v>
      </c>
      <c r="BJ80" s="252">
        <f t="shared" si="71"/>
        <v>0</v>
      </c>
      <c r="BK80" s="252">
        <f t="shared" si="51"/>
        <v>0</v>
      </c>
      <c r="BM80" s="252">
        <f t="shared" si="52"/>
        <v>0</v>
      </c>
      <c r="BO80" s="252">
        <f t="shared" si="53"/>
        <v>0</v>
      </c>
    </row>
    <row r="81" spans="2:67" ht="20.100000000000001" customHeight="1">
      <c r="B81" s="11">
        <v>73</v>
      </c>
      <c r="C81" s="52" t="str">
        <f>CONCATENATE('2'!C76,'2'!Q76,'2'!D76,'2'!Q76,'2'!E76)</f>
        <v xml:space="preserve">  </v>
      </c>
      <c r="D81" s="51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12">
        <f t="shared" si="42"/>
        <v>0</v>
      </c>
      <c r="Z81" s="12">
        <f t="shared" si="43"/>
        <v>0</v>
      </c>
      <c r="AA81" s="12">
        <f t="shared" si="44"/>
        <v>0</v>
      </c>
      <c r="AB81" s="13">
        <f>ROUNDUP(((40/AA5)*Y81),0)</f>
        <v>0</v>
      </c>
      <c r="AC81" s="14"/>
      <c r="AD81" s="262"/>
      <c r="AE81" s="263"/>
      <c r="AF81" s="252">
        <f t="shared" si="54"/>
        <v>0</v>
      </c>
      <c r="AG81" s="252">
        <f t="shared" si="55"/>
        <v>0</v>
      </c>
      <c r="AH81" s="252">
        <f t="shared" si="56"/>
        <v>0</v>
      </c>
      <c r="AI81" s="252">
        <f t="shared" si="57"/>
        <v>0</v>
      </c>
      <c r="AJ81" s="252">
        <f t="shared" si="58"/>
        <v>0</v>
      </c>
      <c r="AK81" s="252">
        <f t="shared" si="59"/>
        <v>0</v>
      </c>
      <c r="AL81" s="252">
        <f t="shared" si="60"/>
        <v>0</v>
      </c>
      <c r="AM81" s="252">
        <f t="shared" si="61"/>
        <v>0</v>
      </c>
      <c r="AN81" s="252">
        <f t="shared" si="62"/>
        <v>0</v>
      </c>
      <c r="AO81" s="252">
        <f t="shared" si="63"/>
        <v>0</v>
      </c>
      <c r="AP81" s="252">
        <f t="shared" si="64"/>
        <v>0</v>
      </c>
      <c r="AQ81" s="252">
        <f t="shared" si="64"/>
        <v>0</v>
      </c>
      <c r="AR81" s="252">
        <f t="shared" si="45"/>
        <v>0</v>
      </c>
      <c r="AS81" s="252">
        <f t="shared" si="46"/>
        <v>0</v>
      </c>
      <c r="AT81" s="252">
        <f t="shared" si="47"/>
        <v>0</v>
      </c>
      <c r="AU81" s="252">
        <f t="shared" si="48"/>
        <v>0</v>
      </c>
      <c r="AV81" s="252">
        <f t="shared" si="49"/>
        <v>0</v>
      </c>
      <c r="AW81" s="252">
        <f t="shared" si="50"/>
        <v>0</v>
      </c>
      <c r="AX81" s="252"/>
      <c r="AY81" s="252">
        <f t="shared" si="65"/>
        <v>0</v>
      </c>
      <c r="AZ81" s="252">
        <f t="shared" si="66"/>
        <v>0</v>
      </c>
      <c r="BA81" s="252"/>
      <c r="BB81" s="252">
        <f t="shared" si="67"/>
        <v>0</v>
      </c>
      <c r="BC81" s="252"/>
      <c r="BD81" s="252">
        <f t="shared" si="68"/>
        <v>0</v>
      </c>
      <c r="BE81" s="252"/>
      <c r="BF81" s="252"/>
      <c r="BG81" s="252">
        <f t="shared" si="69"/>
        <v>0</v>
      </c>
      <c r="BH81" s="252"/>
      <c r="BI81" s="252">
        <f t="shared" si="70"/>
        <v>0</v>
      </c>
      <c r="BJ81" s="252">
        <f t="shared" si="71"/>
        <v>0</v>
      </c>
      <c r="BK81" s="252">
        <f t="shared" si="51"/>
        <v>0</v>
      </c>
      <c r="BM81" s="252">
        <f t="shared" si="52"/>
        <v>0</v>
      </c>
      <c r="BO81" s="252">
        <f t="shared" si="53"/>
        <v>0</v>
      </c>
    </row>
    <row r="82" spans="2:67" ht="20.100000000000001" customHeight="1">
      <c r="B82" s="11">
        <v>74</v>
      </c>
      <c r="C82" s="52" t="str">
        <f>CONCATENATE('2'!C77,'2'!Q77,'2'!D77,'2'!Q77,'2'!E77)</f>
        <v xml:space="preserve">  </v>
      </c>
      <c r="D82" s="51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12">
        <f t="shared" si="42"/>
        <v>0</v>
      </c>
      <c r="Z82" s="12">
        <f t="shared" si="43"/>
        <v>0</v>
      </c>
      <c r="AA82" s="12">
        <f t="shared" si="44"/>
        <v>0</v>
      </c>
      <c r="AB82" s="13">
        <f>ROUNDUP(((40/AA5)*Y82),0)</f>
        <v>0</v>
      </c>
      <c r="AC82" s="14"/>
      <c r="AD82" s="262"/>
      <c r="AE82" s="263"/>
      <c r="AF82" s="252">
        <f t="shared" si="54"/>
        <v>0</v>
      </c>
      <c r="AG82" s="252">
        <f t="shared" si="55"/>
        <v>0</v>
      </c>
      <c r="AH82" s="252">
        <f t="shared" si="56"/>
        <v>0</v>
      </c>
      <c r="AI82" s="252">
        <f t="shared" si="57"/>
        <v>0</v>
      </c>
      <c r="AJ82" s="252">
        <f t="shared" si="58"/>
        <v>0</v>
      </c>
      <c r="AK82" s="252">
        <f t="shared" si="59"/>
        <v>0</v>
      </c>
      <c r="AL82" s="252">
        <f t="shared" si="60"/>
        <v>0</v>
      </c>
      <c r="AM82" s="252">
        <f t="shared" si="61"/>
        <v>0</v>
      </c>
      <c r="AN82" s="252">
        <f t="shared" si="62"/>
        <v>0</v>
      </c>
      <c r="AO82" s="252">
        <f t="shared" si="63"/>
        <v>0</v>
      </c>
      <c r="AP82" s="252">
        <f t="shared" si="64"/>
        <v>0</v>
      </c>
      <c r="AQ82" s="252">
        <f t="shared" si="64"/>
        <v>0</v>
      </c>
      <c r="AR82" s="252">
        <f t="shared" si="45"/>
        <v>0</v>
      </c>
      <c r="AS82" s="252">
        <f t="shared" si="46"/>
        <v>0</v>
      </c>
      <c r="AT82" s="252">
        <f t="shared" si="47"/>
        <v>0</v>
      </c>
      <c r="AU82" s="252">
        <f t="shared" si="48"/>
        <v>0</v>
      </c>
      <c r="AV82" s="252">
        <f t="shared" si="49"/>
        <v>0</v>
      </c>
      <c r="AW82" s="252">
        <f t="shared" si="50"/>
        <v>0</v>
      </c>
      <c r="AX82" s="252"/>
      <c r="AY82" s="252">
        <f t="shared" si="65"/>
        <v>0</v>
      </c>
      <c r="AZ82" s="252">
        <f t="shared" si="66"/>
        <v>0</v>
      </c>
      <c r="BA82" s="252"/>
      <c r="BB82" s="252">
        <f t="shared" si="67"/>
        <v>0</v>
      </c>
      <c r="BC82" s="252"/>
      <c r="BD82" s="252">
        <f t="shared" si="68"/>
        <v>0</v>
      </c>
      <c r="BE82" s="252"/>
      <c r="BF82" s="252"/>
      <c r="BG82" s="252">
        <f t="shared" si="69"/>
        <v>0</v>
      </c>
      <c r="BH82" s="252"/>
      <c r="BI82" s="252">
        <f t="shared" si="70"/>
        <v>0</v>
      </c>
      <c r="BJ82" s="252">
        <f t="shared" si="71"/>
        <v>0</v>
      </c>
      <c r="BK82" s="252">
        <f t="shared" si="51"/>
        <v>0</v>
      </c>
      <c r="BM82" s="252">
        <f t="shared" si="52"/>
        <v>0</v>
      </c>
      <c r="BO82" s="252">
        <f t="shared" si="53"/>
        <v>0</v>
      </c>
    </row>
    <row r="83" spans="2:67" ht="20.100000000000001" customHeight="1">
      <c r="B83" s="11">
        <v>75</v>
      </c>
      <c r="C83" s="52" t="str">
        <f>CONCATENATE('2'!C78,'2'!Q78,'2'!D78,'2'!Q78,'2'!E78)</f>
        <v xml:space="preserve">  </v>
      </c>
      <c r="D83" s="51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12">
        <f t="shared" si="42"/>
        <v>0</v>
      </c>
      <c r="Z83" s="12">
        <f t="shared" si="43"/>
        <v>0</v>
      </c>
      <c r="AA83" s="12">
        <f t="shared" si="44"/>
        <v>0</v>
      </c>
      <c r="AB83" s="13">
        <f>ROUNDUP(((40/AA5)*Y83),0)</f>
        <v>0</v>
      </c>
      <c r="AC83" s="14"/>
      <c r="AD83" s="262"/>
      <c r="AE83" s="263"/>
      <c r="AF83" s="252">
        <f t="shared" si="54"/>
        <v>0</v>
      </c>
      <c r="AG83" s="252">
        <f t="shared" si="55"/>
        <v>0</v>
      </c>
      <c r="AH83" s="252">
        <f t="shared" si="56"/>
        <v>0</v>
      </c>
      <c r="AI83" s="252">
        <f t="shared" si="57"/>
        <v>0</v>
      </c>
      <c r="AJ83" s="252">
        <f t="shared" si="58"/>
        <v>0</v>
      </c>
      <c r="AK83" s="252">
        <f t="shared" si="59"/>
        <v>0</v>
      </c>
      <c r="AL83" s="252">
        <f t="shared" si="60"/>
        <v>0</v>
      </c>
      <c r="AM83" s="252">
        <f t="shared" si="61"/>
        <v>0</v>
      </c>
      <c r="AN83" s="252">
        <f t="shared" si="62"/>
        <v>0</v>
      </c>
      <c r="AO83" s="252">
        <f t="shared" si="63"/>
        <v>0</v>
      </c>
      <c r="AP83" s="252">
        <f t="shared" si="64"/>
        <v>0</v>
      </c>
      <c r="AQ83" s="252">
        <f t="shared" si="64"/>
        <v>0</v>
      </c>
      <c r="AR83" s="252">
        <f t="shared" si="45"/>
        <v>0</v>
      </c>
      <c r="AS83" s="252">
        <f t="shared" si="46"/>
        <v>0</v>
      </c>
      <c r="AT83" s="252">
        <f t="shared" si="47"/>
        <v>0</v>
      </c>
      <c r="AU83" s="252">
        <f t="shared" si="48"/>
        <v>0</v>
      </c>
      <c r="AV83" s="252">
        <f t="shared" si="49"/>
        <v>0</v>
      </c>
      <c r="AW83" s="252">
        <f t="shared" si="50"/>
        <v>0</v>
      </c>
      <c r="AX83" s="252"/>
      <c r="AY83" s="252">
        <f t="shared" si="65"/>
        <v>0</v>
      </c>
      <c r="AZ83" s="252">
        <f t="shared" si="66"/>
        <v>0</v>
      </c>
      <c r="BA83" s="252"/>
      <c r="BB83" s="252">
        <f t="shared" si="67"/>
        <v>0</v>
      </c>
      <c r="BC83" s="252"/>
      <c r="BD83" s="252">
        <f t="shared" si="68"/>
        <v>0</v>
      </c>
      <c r="BE83" s="252"/>
      <c r="BF83" s="252"/>
      <c r="BG83" s="252">
        <f t="shared" si="69"/>
        <v>0</v>
      </c>
      <c r="BH83" s="252"/>
      <c r="BI83" s="252">
        <f t="shared" si="70"/>
        <v>0</v>
      </c>
      <c r="BJ83" s="252">
        <f t="shared" si="71"/>
        <v>0</v>
      </c>
      <c r="BK83" s="252">
        <f t="shared" si="51"/>
        <v>0</v>
      </c>
      <c r="BM83" s="252">
        <f t="shared" si="52"/>
        <v>0</v>
      </c>
      <c r="BO83" s="252">
        <f t="shared" si="53"/>
        <v>0</v>
      </c>
    </row>
    <row r="84" spans="2:67" ht="20.100000000000001" customHeight="1">
      <c r="B84" s="11">
        <v>76</v>
      </c>
      <c r="C84" s="52" t="str">
        <f>CONCATENATE('2'!C79,'2'!Q79,'2'!D79,'2'!Q79,'2'!E79)</f>
        <v xml:space="preserve">  </v>
      </c>
      <c r="D84" s="51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12">
        <f t="shared" si="42"/>
        <v>0</v>
      </c>
      <c r="Z84" s="12">
        <f t="shared" si="43"/>
        <v>0</v>
      </c>
      <c r="AA84" s="12">
        <f t="shared" si="44"/>
        <v>0</v>
      </c>
      <c r="AB84" s="13">
        <f>ROUNDUP(((40/AA5)*Y84),0)</f>
        <v>0</v>
      </c>
      <c r="AC84" s="14"/>
      <c r="AD84" s="262"/>
      <c r="AE84" s="263"/>
      <c r="AF84" s="252">
        <f t="shared" si="54"/>
        <v>0</v>
      </c>
      <c r="AG84" s="252">
        <f t="shared" si="55"/>
        <v>0</v>
      </c>
      <c r="AH84" s="252">
        <f t="shared" si="56"/>
        <v>0</v>
      </c>
      <c r="AI84" s="252">
        <f t="shared" si="57"/>
        <v>0</v>
      </c>
      <c r="AJ84" s="252">
        <f t="shared" si="58"/>
        <v>0</v>
      </c>
      <c r="AK84" s="252">
        <f t="shared" si="59"/>
        <v>0</v>
      </c>
      <c r="AL84" s="252">
        <f t="shared" si="60"/>
        <v>0</v>
      </c>
      <c r="AM84" s="252">
        <f t="shared" si="61"/>
        <v>0</v>
      </c>
      <c r="AN84" s="252">
        <f t="shared" si="62"/>
        <v>0</v>
      </c>
      <c r="AO84" s="252">
        <f t="shared" si="63"/>
        <v>0</v>
      </c>
      <c r="AP84" s="252">
        <f t="shared" si="64"/>
        <v>0</v>
      </c>
      <c r="AQ84" s="252">
        <f t="shared" si="64"/>
        <v>0</v>
      </c>
      <c r="AR84" s="252">
        <f t="shared" si="45"/>
        <v>0</v>
      </c>
      <c r="AS84" s="252">
        <f t="shared" si="46"/>
        <v>0</v>
      </c>
      <c r="AT84" s="252">
        <f t="shared" si="47"/>
        <v>0</v>
      </c>
      <c r="AU84" s="252">
        <f t="shared" si="48"/>
        <v>0</v>
      </c>
      <c r="AV84" s="252">
        <f t="shared" si="49"/>
        <v>0</v>
      </c>
      <c r="AW84" s="252">
        <f t="shared" si="50"/>
        <v>0</v>
      </c>
      <c r="AX84" s="252"/>
      <c r="AY84" s="252">
        <f t="shared" si="65"/>
        <v>0</v>
      </c>
      <c r="AZ84" s="252">
        <f t="shared" si="66"/>
        <v>0</v>
      </c>
      <c r="BA84" s="252"/>
      <c r="BB84" s="252">
        <f t="shared" si="67"/>
        <v>0</v>
      </c>
      <c r="BC84" s="252"/>
      <c r="BD84" s="252">
        <f t="shared" si="68"/>
        <v>0</v>
      </c>
      <c r="BE84" s="252"/>
      <c r="BF84" s="252"/>
      <c r="BG84" s="252">
        <f t="shared" si="69"/>
        <v>0</v>
      </c>
      <c r="BH84" s="252"/>
      <c r="BI84" s="252">
        <f t="shared" si="70"/>
        <v>0</v>
      </c>
      <c r="BJ84" s="252">
        <f t="shared" si="71"/>
        <v>0</v>
      </c>
      <c r="BK84" s="252">
        <f t="shared" si="51"/>
        <v>0</v>
      </c>
      <c r="BM84" s="252">
        <f t="shared" si="52"/>
        <v>0</v>
      </c>
      <c r="BO84" s="252">
        <f t="shared" si="53"/>
        <v>0</v>
      </c>
    </row>
    <row r="85" spans="2:67" ht="20.100000000000001" customHeight="1">
      <c r="B85" s="11">
        <v>77</v>
      </c>
      <c r="C85" s="52" t="str">
        <f>CONCATENATE('2'!C80,'2'!Q80,'2'!D80,'2'!Q80,'2'!E80)</f>
        <v xml:space="preserve">  </v>
      </c>
      <c r="D85" s="51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12">
        <f t="shared" si="42"/>
        <v>0</v>
      </c>
      <c r="Z85" s="12">
        <f t="shared" si="43"/>
        <v>0</v>
      </c>
      <c r="AA85" s="12">
        <f t="shared" si="44"/>
        <v>0</v>
      </c>
      <c r="AB85" s="13">
        <f>ROUNDUP(((40/AA5)*Y85),0)</f>
        <v>0</v>
      </c>
      <c r="AC85" s="14"/>
      <c r="AD85" s="262"/>
      <c r="AE85" s="263"/>
      <c r="AF85" s="252">
        <f t="shared" si="54"/>
        <v>0</v>
      </c>
      <c r="AG85" s="252">
        <f t="shared" si="55"/>
        <v>0</v>
      </c>
      <c r="AH85" s="252">
        <f t="shared" si="56"/>
        <v>0</v>
      </c>
      <c r="AI85" s="252">
        <f t="shared" si="57"/>
        <v>0</v>
      </c>
      <c r="AJ85" s="252">
        <f t="shared" si="58"/>
        <v>0</v>
      </c>
      <c r="AK85" s="252">
        <f t="shared" si="59"/>
        <v>0</v>
      </c>
      <c r="AL85" s="252">
        <f t="shared" si="60"/>
        <v>0</v>
      </c>
      <c r="AM85" s="252">
        <f t="shared" si="61"/>
        <v>0</v>
      </c>
      <c r="AN85" s="252">
        <f t="shared" si="62"/>
        <v>0</v>
      </c>
      <c r="AO85" s="252">
        <f t="shared" si="63"/>
        <v>0</v>
      </c>
      <c r="AP85" s="252">
        <f t="shared" si="64"/>
        <v>0</v>
      </c>
      <c r="AQ85" s="252">
        <f t="shared" si="64"/>
        <v>0</v>
      </c>
      <c r="AR85" s="252">
        <f t="shared" si="45"/>
        <v>0</v>
      </c>
      <c r="AS85" s="252">
        <f t="shared" si="46"/>
        <v>0</v>
      </c>
      <c r="AT85" s="252">
        <f t="shared" si="47"/>
        <v>0</v>
      </c>
      <c r="AU85" s="252">
        <f t="shared" si="48"/>
        <v>0</v>
      </c>
      <c r="AV85" s="252">
        <f t="shared" si="49"/>
        <v>0</v>
      </c>
      <c r="AW85" s="252">
        <f t="shared" si="50"/>
        <v>0</v>
      </c>
      <c r="AX85" s="252"/>
      <c r="AY85" s="252">
        <f t="shared" si="65"/>
        <v>0</v>
      </c>
      <c r="AZ85" s="252">
        <f t="shared" si="66"/>
        <v>0</v>
      </c>
      <c r="BA85" s="252"/>
      <c r="BB85" s="252">
        <f t="shared" si="67"/>
        <v>0</v>
      </c>
      <c r="BC85" s="252"/>
      <c r="BD85" s="252">
        <f t="shared" si="68"/>
        <v>0</v>
      </c>
      <c r="BE85" s="252"/>
      <c r="BF85" s="252"/>
      <c r="BG85" s="252">
        <f t="shared" si="69"/>
        <v>0</v>
      </c>
      <c r="BH85" s="252"/>
      <c r="BI85" s="252">
        <f t="shared" si="70"/>
        <v>0</v>
      </c>
      <c r="BJ85" s="252">
        <f t="shared" si="71"/>
        <v>0</v>
      </c>
      <c r="BK85" s="252">
        <f t="shared" si="51"/>
        <v>0</v>
      </c>
      <c r="BM85" s="252">
        <f t="shared" si="52"/>
        <v>0</v>
      </c>
      <c r="BO85" s="252">
        <f t="shared" si="53"/>
        <v>0</v>
      </c>
    </row>
    <row r="86" spans="2:67" ht="20.100000000000001" customHeight="1">
      <c r="B86" s="11">
        <v>78</v>
      </c>
      <c r="C86" s="52" t="str">
        <f>CONCATENATE('2'!C81,'2'!Q81,'2'!D81,'2'!Q81,'2'!E81)</f>
        <v xml:space="preserve">  </v>
      </c>
      <c r="D86" s="51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12">
        <f t="shared" si="42"/>
        <v>0</v>
      </c>
      <c r="Z86" s="12">
        <f t="shared" si="43"/>
        <v>0</v>
      </c>
      <c r="AA86" s="12">
        <f t="shared" si="44"/>
        <v>0</v>
      </c>
      <c r="AB86" s="13">
        <f>ROUNDUP(((40/AA5)*Y86),0)</f>
        <v>0</v>
      </c>
      <c r="AC86" s="14"/>
      <c r="AD86" s="262"/>
      <c r="AE86" s="263"/>
      <c r="AF86" s="252">
        <f t="shared" si="54"/>
        <v>0</v>
      </c>
      <c r="AG86" s="252">
        <f t="shared" si="55"/>
        <v>0</v>
      </c>
      <c r="AH86" s="252">
        <f t="shared" si="56"/>
        <v>0</v>
      </c>
      <c r="AI86" s="252">
        <f t="shared" si="57"/>
        <v>0</v>
      </c>
      <c r="AJ86" s="252">
        <f t="shared" si="58"/>
        <v>0</v>
      </c>
      <c r="AK86" s="252">
        <f t="shared" si="59"/>
        <v>0</v>
      </c>
      <c r="AL86" s="252">
        <f t="shared" si="60"/>
        <v>0</v>
      </c>
      <c r="AM86" s="252">
        <f t="shared" si="61"/>
        <v>0</v>
      </c>
      <c r="AN86" s="252">
        <f t="shared" si="62"/>
        <v>0</v>
      </c>
      <c r="AO86" s="252">
        <f t="shared" si="63"/>
        <v>0</v>
      </c>
      <c r="AP86" s="252">
        <f t="shared" si="64"/>
        <v>0</v>
      </c>
      <c r="AQ86" s="252">
        <f t="shared" si="64"/>
        <v>0</v>
      </c>
      <c r="AR86" s="252">
        <f t="shared" si="45"/>
        <v>0</v>
      </c>
      <c r="AS86" s="252">
        <f t="shared" si="46"/>
        <v>0</v>
      </c>
      <c r="AT86" s="252">
        <f t="shared" si="47"/>
        <v>0</v>
      </c>
      <c r="AU86" s="252">
        <f t="shared" si="48"/>
        <v>0</v>
      </c>
      <c r="AV86" s="252">
        <f t="shared" si="49"/>
        <v>0</v>
      </c>
      <c r="AW86" s="252">
        <f t="shared" si="50"/>
        <v>0</v>
      </c>
      <c r="AX86" s="252"/>
      <c r="AY86" s="252">
        <f t="shared" si="65"/>
        <v>0</v>
      </c>
      <c r="AZ86" s="252">
        <f t="shared" si="66"/>
        <v>0</v>
      </c>
      <c r="BA86" s="252"/>
      <c r="BB86" s="252">
        <f t="shared" si="67"/>
        <v>0</v>
      </c>
      <c r="BC86" s="252"/>
      <c r="BD86" s="252">
        <f t="shared" si="68"/>
        <v>0</v>
      </c>
      <c r="BE86" s="252"/>
      <c r="BF86" s="252"/>
      <c r="BG86" s="252">
        <f t="shared" si="69"/>
        <v>0</v>
      </c>
      <c r="BH86" s="252"/>
      <c r="BI86" s="252">
        <f t="shared" si="70"/>
        <v>0</v>
      </c>
      <c r="BJ86" s="252">
        <f t="shared" si="71"/>
        <v>0</v>
      </c>
      <c r="BK86" s="252">
        <f t="shared" si="51"/>
        <v>0</v>
      </c>
      <c r="BM86" s="252">
        <f t="shared" si="52"/>
        <v>0</v>
      </c>
      <c r="BO86" s="252">
        <f t="shared" si="53"/>
        <v>0</v>
      </c>
    </row>
    <row r="87" spans="2:67" ht="20.100000000000001" customHeight="1">
      <c r="B87" s="11">
        <v>79</v>
      </c>
      <c r="C87" s="52" t="str">
        <f>CONCATENATE('2'!C82,'2'!Q82,'2'!D82,'2'!Q82,'2'!E82)</f>
        <v xml:space="preserve">  </v>
      </c>
      <c r="D87" s="51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12">
        <f t="shared" si="42"/>
        <v>0</v>
      </c>
      <c r="Z87" s="12">
        <f t="shared" si="43"/>
        <v>0</v>
      </c>
      <c r="AA87" s="12">
        <f t="shared" si="44"/>
        <v>0</v>
      </c>
      <c r="AB87" s="13">
        <f>ROUNDUP(((40/AA5)*Y87),0)</f>
        <v>0</v>
      </c>
      <c r="AC87" s="14"/>
      <c r="AD87" s="262"/>
      <c r="AE87" s="263"/>
      <c r="AF87" s="252">
        <f t="shared" si="54"/>
        <v>0</v>
      </c>
      <c r="AG87" s="252">
        <f t="shared" si="55"/>
        <v>0</v>
      </c>
      <c r="AH87" s="252">
        <f t="shared" si="56"/>
        <v>0</v>
      </c>
      <c r="AI87" s="252">
        <f t="shared" si="57"/>
        <v>0</v>
      </c>
      <c r="AJ87" s="252">
        <f t="shared" si="58"/>
        <v>0</v>
      </c>
      <c r="AK87" s="252">
        <f t="shared" si="59"/>
        <v>0</v>
      </c>
      <c r="AL87" s="252">
        <f t="shared" si="60"/>
        <v>0</v>
      </c>
      <c r="AM87" s="252">
        <f t="shared" si="61"/>
        <v>0</v>
      </c>
      <c r="AN87" s="252">
        <f t="shared" si="62"/>
        <v>0</v>
      </c>
      <c r="AO87" s="252">
        <f t="shared" si="63"/>
        <v>0</v>
      </c>
      <c r="AP87" s="252">
        <f t="shared" si="64"/>
        <v>0</v>
      </c>
      <c r="AQ87" s="252">
        <f t="shared" si="64"/>
        <v>0</v>
      </c>
      <c r="AR87" s="252">
        <f t="shared" si="45"/>
        <v>0</v>
      </c>
      <c r="AS87" s="252">
        <f t="shared" si="46"/>
        <v>0</v>
      </c>
      <c r="AT87" s="252">
        <f t="shared" si="47"/>
        <v>0</v>
      </c>
      <c r="AU87" s="252">
        <f t="shared" si="48"/>
        <v>0</v>
      </c>
      <c r="AV87" s="252">
        <f t="shared" si="49"/>
        <v>0</v>
      </c>
      <c r="AW87" s="252">
        <f t="shared" si="50"/>
        <v>0</v>
      </c>
      <c r="AX87" s="252"/>
      <c r="AY87" s="252">
        <f t="shared" si="65"/>
        <v>0</v>
      </c>
      <c r="AZ87" s="252">
        <f t="shared" si="66"/>
        <v>0</v>
      </c>
      <c r="BA87" s="252"/>
      <c r="BB87" s="252">
        <f t="shared" si="67"/>
        <v>0</v>
      </c>
      <c r="BC87" s="252"/>
      <c r="BD87" s="252">
        <f t="shared" si="68"/>
        <v>0</v>
      </c>
      <c r="BE87" s="252"/>
      <c r="BF87" s="252"/>
      <c r="BG87" s="252">
        <f t="shared" si="69"/>
        <v>0</v>
      </c>
      <c r="BH87" s="252"/>
      <c r="BI87" s="252">
        <f t="shared" si="70"/>
        <v>0</v>
      </c>
      <c r="BJ87" s="252">
        <f t="shared" si="71"/>
        <v>0</v>
      </c>
      <c r="BK87" s="252">
        <f t="shared" si="51"/>
        <v>0</v>
      </c>
      <c r="BM87" s="252">
        <f t="shared" si="52"/>
        <v>0</v>
      </c>
      <c r="BO87" s="252">
        <f t="shared" si="53"/>
        <v>0</v>
      </c>
    </row>
    <row r="88" spans="2:67" ht="20.100000000000001" customHeight="1">
      <c r="B88" s="11">
        <v>80</v>
      </c>
      <c r="C88" s="52" t="str">
        <f>CONCATENATE('2'!C83,'2'!Q83,'2'!D83,'2'!Q83,'2'!E83)</f>
        <v xml:space="preserve">  </v>
      </c>
      <c r="D88" s="51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12">
        <f t="shared" si="42"/>
        <v>0</v>
      </c>
      <c r="Z88" s="12">
        <f t="shared" si="43"/>
        <v>0</v>
      </c>
      <c r="AA88" s="12">
        <f t="shared" si="44"/>
        <v>0</v>
      </c>
      <c r="AB88" s="13">
        <f>ROUNDUP(((40/AA5)*Y88),0)</f>
        <v>0</v>
      </c>
      <c r="AC88" s="14"/>
      <c r="AD88" s="262"/>
      <c r="AE88" s="263"/>
      <c r="AF88" s="252">
        <f t="shared" si="54"/>
        <v>0</v>
      </c>
      <c r="AG88" s="252">
        <f t="shared" si="55"/>
        <v>0</v>
      </c>
      <c r="AH88" s="252">
        <f t="shared" si="56"/>
        <v>0</v>
      </c>
      <c r="AI88" s="252">
        <f t="shared" si="57"/>
        <v>0</v>
      </c>
      <c r="AJ88" s="252">
        <f t="shared" si="58"/>
        <v>0</v>
      </c>
      <c r="AK88" s="252">
        <f t="shared" si="59"/>
        <v>0</v>
      </c>
      <c r="AL88" s="252">
        <f t="shared" si="60"/>
        <v>0</v>
      </c>
      <c r="AM88" s="252">
        <f t="shared" si="61"/>
        <v>0</v>
      </c>
      <c r="AN88" s="252">
        <f t="shared" si="62"/>
        <v>0</v>
      </c>
      <c r="AO88" s="252">
        <f t="shared" si="63"/>
        <v>0</v>
      </c>
      <c r="AP88" s="252">
        <f t="shared" si="64"/>
        <v>0</v>
      </c>
      <c r="AQ88" s="252">
        <f t="shared" si="64"/>
        <v>0</v>
      </c>
      <c r="AR88" s="252">
        <f t="shared" si="45"/>
        <v>0</v>
      </c>
      <c r="AS88" s="252">
        <f t="shared" si="46"/>
        <v>0</v>
      </c>
      <c r="AT88" s="252">
        <f t="shared" si="47"/>
        <v>0</v>
      </c>
      <c r="AU88" s="252">
        <f t="shared" si="48"/>
        <v>0</v>
      </c>
      <c r="AV88" s="252">
        <f t="shared" si="49"/>
        <v>0</v>
      </c>
      <c r="AW88" s="252">
        <f t="shared" si="50"/>
        <v>0</v>
      </c>
      <c r="AX88" s="252"/>
      <c r="AY88" s="252">
        <f t="shared" si="65"/>
        <v>0</v>
      </c>
      <c r="AZ88" s="252">
        <f t="shared" si="66"/>
        <v>0</v>
      </c>
      <c r="BA88" s="252"/>
      <c r="BB88" s="252">
        <f t="shared" si="67"/>
        <v>0</v>
      </c>
      <c r="BC88" s="252"/>
      <c r="BD88" s="252">
        <f t="shared" si="68"/>
        <v>0</v>
      </c>
      <c r="BE88" s="252"/>
      <c r="BF88" s="252"/>
      <c r="BG88" s="252">
        <f t="shared" si="69"/>
        <v>0</v>
      </c>
      <c r="BH88" s="252"/>
      <c r="BI88" s="252">
        <f t="shared" si="70"/>
        <v>0</v>
      </c>
      <c r="BJ88" s="252">
        <f t="shared" si="71"/>
        <v>0</v>
      </c>
      <c r="BK88" s="252">
        <f t="shared" si="51"/>
        <v>0</v>
      </c>
      <c r="BM88" s="252">
        <f t="shared" si="52"/>
        <v>0</v>
      </c>
      <c r="BO88" s="252">
        <f t="shared" si="53"/>
        <v>0</v>
      </c>
    </row>
    <row r="89" spans="2:67" ht="20.100000000000001" customHeight="1">
      <c r="B89" s="11">
        <v>81</v>
      </c>
      <c r="C89" s="52" t="str">
        <f>CONCATENATE('2'!C84,'2'!Q84,'2'!D84,'2'!Q84,'2'!E84)</f>
        <v xml:space="preserve">  </v>
      </c>
      <c r="D89" s="51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12">
        <f t="shared" si="42"/>
        <v>0</v>
      </c>
      <c r="Z89" s="12">
        <f t="shared" si="43"/>
        <v>0</v>
      </c>
      <c r="AA89" s="12">
        <f t="shared" si="44"/>
        <v>0</v>
      </c>
      <c r="AB89" s="13">
        <f>ROUNDUP(((40/AA5)*Y89),0)</f>
        <v>0</v>
      </c>
      <c r="AC89" s="14"/>
      <c r="AD89" s="262"/>
      <c r="AE89" s="263"/>
      <c r="AF89" s="252">
        <f t="shared" si="54"/>
        <v>0</v>
      </c>
      <c r="AG89" s="252">
        <f t="shared" si="55"/>
        <v>0</v>
      </c>
      <c r="AH89" s="252">
        <f t="shared" si="56"/>
        <v>0</v>
      </c>
      <c r="AI89" s="252">
        <f t="shared" si="57"/>
        <v>0</v>
      </c>
      <c r="AJ89" s="252">
        <f t="shared" si="58"/>
        <v>0</v>
      </c>
      <c r="AK89" s="252">
        <f t="shared" si="59"/>
        <v>0</v>
      </c>
      <c r="AL89" s="252">
        <f t="shared" si="60"/>
        <v>0</v>
      </c>
      <c r="AM89" s="252">
        <f t="shared" si="61"/>
        <v>0</v>
      </c>
      <c r="AN89" s="252">
        <f t="shared" si="62"/>
        <v>0</v>
      </c>
      <c r="AO89" s="252">
        <f t="shared" si="63"/>
        <v>0</v>
      </c>
      <c r="AP89" s="252">
        <f t="shared" si="64"/>
        <v>0</v>
      </c>
      <c r="AQ89" s="252">
        <f t="shared" si="64"/>
        <v>0</v>
      </c>
      <c r="AR89" s="252">
        <f t="shared" si="45"/>
        <v>0</v>
      </c>
      <c r="AS89" s="252">
        <f t="shared" si="46"/>
        <v>0</v>
      </c>
      <c r="AT89" s="252">
        <f t="shared" si="47"/>
        <v>0</v>
      </c>
      <c r="AU89" s="252">
        <f t="shared" si="48"/>
        <v>0</v>
      </c>
      <c r="AV89" s="252">
        <f t="shared" si="49"/>
        <v>0</v>
      </c>
      <c r="AW89" s="252">
        <f t="shared" si="50"/>
        <v>0</v>
      </c>
      <c r="AX89" s="252"/>
      <c r="AY89" s="252">
        <f t="shared" si="65"/>
        <v>0</v>
      </c>
      <c r="AZ89" s="252">
        <f t="shared" si="66"/>
        <v>0</v>
      </c>
      <c r="BA89" s="252"/>
      <c r="BB89" s="252">
        <f t="shared" si="67"/>
        <v>0</v>
      </c>
      <c r="BC89" s="252"/>
      <c r="BD89" s="252">
        <f t="shared" si="68"/>
        <v>0</v>
      </c>
      <c r="BE89" s="252"/>
      <c r="BF89" s="252"/>
      <c r="BG89" s="252">
        <f t="shared" si="69"/>
        <v>0</v>
      </c>
      <c r="BH89" s="252"/>
      <c r="BI89" s="252">
        <f t="shared" si="70"/>
        <v>0</v>
      </c>
      <c r="BJ89" s="252">
        <f t="shared" si="71"/>
        <v>0</v>
      </c>
      <c r="BK89" s="252">
        <f t="shared" si="51"/>
        <v>0</v>
      </c>
      <c r="BM89" s="252">
        <f t="shared" si="52"/>
        <v>0</v>
      </c>
      <c r="BO89" s="252">
        <f t="shared" si="53"/>
        <v>0</v>
      </c>
    </row>
    <row r="90" spans="2:67" ht="20.100000000000001" customHeight="1">
      <c r="B90" s="11">
        <v>82</v>
      </c>
      <c r="C90" s="52" t="str">
        <f>CONCATENATE('2'!C85,'2'!Q85,'2'!D85,'2'!Q85,'2'!E85)</f>
        <v xml:space="preserve">  </v>
      </c>
      <c r="D90" s="51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12">
        <f t="shared" si="42"/>
        <v>0</v>
      </c>
      <c r="Z90" s="12">
        <f t="shared" si="43"/>
        <v>0</v>
      </c>
      <c r="AA90" s="12">
        <f t="shared" si="44"/>
        <v>0</v>
      </c>
      <c r="AB90" s="13">
        <f>ROUNDUP(((40/AA5)*Y90),0)</f>
        <v>0</v>
      </c>
      <c r="AC90" s="14"/>
      <c r="AD90" s="262"/>
      <c r="AE90" s="263"/>
      <c r="AF90" s="252">
        <f t="shared" si="54"/>
        <v>0</v>
      </c>
      <c r="AG90" s="252">
        <f t="shared" si="55"/>
        <v>0</v>
      </c>
      <c r="AH90" s="252">
        <f t="shared" si="56"/>
        <v>0</v>
      </c>
      <c r="AI90" s="252">
        <f t="shared" si="57"/>
        <v>0</v>
      </c>
      <c r="AJ90" s="252">
        <f t="shared" si="58"/>
        <v>0</v>
      </c>
      <c r="AK90" s="252">
        <f t="shared" si="59"/>
        <v>0</v>
      </c>
      <c r="AL90" s="252">
        <f t="shared" si="60"/>
        <v>0</v>
      </c>
      <c r="AM90" s="252">
        <f t="shared" si="61"/>
        <v>0</v>
      </c>
      <c r="AN90" s="252">
        <f t="shared" si="62"/>
        <v>0</v>
      </c>
      <c r="AO90" s="252">
        <f t="shared" si="63"/>
        <v>0</v>
      </c>
      <c r="AP90" s="252">
        <f t="shared" si="64"/>
        <v>0</v>
      </c>
      <c r="AQ90" s="252">
        <f t="shared" si="64"/>
        <v>0</v>
      </c>
      <c r="AR90" s="252">
        <f t="shared" si="45"/>
        <v>0</v>
      </c>
      <c r="AS90" s="252">
        <f t="shared" si="46"/>
        <v>0</v>
      </c>
      <c r="AT90" s="252">
        <f t="shared" si="47"/>
        <v>0</v>
      </c>
      <c r="AU90" s="252">
        <f t="shared" si="48"/>
        <v>0</v>
      </c>
      <c r="AV90" s="252">
        <f t="shared" si="49"/>
        <v>0</v>
      </c>
      <c r="AW90" s="252">
        <f t="shared" si="50"/>
        <v>0</v>
      </c>
      <c r="AX90" s="252"/>
      <c r="AY90" s="252">
        <f t="shared" si="65"/>
        <v>0</v>
      </c>
      <c r="AZ90" s="252">
        <f t="shared" si="66"/>
        <v>0</v>
      </c>
      <c r="BA90" s="252"/>
      <c r="BB90" s="252">
        <f t="shared" si="67"/>
        <v>0</v>
      </c>
      <c r="BC90" s="252"/>
      <c r="BD90" s="252">
        <f t="shared" si="68"/>
        <v>0</v>
      </c>
      <c r="BE90" s="252"/>
      <c r="BF90" s="252"/>
      <c r="BG90" s="252">
        <f t="shared" si="69"/>
        <v>0</v>
      </c>
      <c r="BH90" s="252"/>
      <c r="BI90" s="252">
        <f t="shared" si="70"/>
        <v>0</v>
      </c>
      <c r="BJ90" s="252">
        <f t="shared" si="71"/>
        <v>0</v>
      </c>
      <c r="BK90" s="252">
        <f t="shared" si="51"/>
        <v>0</v>
      </c>
      <c r="BM90" s="252">
        <f t="shared" si="52"/>
        <v>0</v>
      </c>
      <c r="BO90" s="252">
        <f t="shared" si="53"/>
        <v>0</v>
      </c>
    </row>
    <row r="91" spans="2:67" ht="20.100000000000001" customHeight="1">
      <c r="B91" s="11">
        <v>83</v>
      </c>
      <c r="C91" s="52" t="str">
        <f>CONCATENATE('2'!C86,'2'!Q86,'2'!D86,'2'!Q86,'2'!E86)</f>
        <v xml:space="preserve">  </v>
      </c>
      <c r="D91" s="51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12">
        <f t="shared" si="42"/>
        <v>0</v>
      </c>
      <c r="Z91" s="12">
        <f t="shared" si="43"/>
        <v>0</v>
      </c>
      <c r="AA91" s="12">
        <f t="shared" si="44"/>
        <v>0</v>
      </c>
      <c r="AB91" s="13">
        <f>ROUNDUP(((40/AA5)*Y91),0)</f>
        <v>0</v>
      </c>
      <c r="AC91" s="14"/>
      <c r="AD91" s="262"/>
      <c r="AE91" s="263"/>
      <c r="AF91" s="252">
        <f t="shared" si="54"/>
        <v>0</v>
      </c>
      <c r="AG91" s="252">
        <f t="shared" si="55"/>
        <v>0</v>
      </c>
      <c r="AH91" s="252">
        <f t="shared" si="56"/>
        <v>0</v>
      </c>
      <c r="AI91" s="252">
        <f t="shared" si="57"/>
        <v>0</v>
      </c>
      <c r="AJ91" s="252">
        <f t="shared" si="58"/>
        <v>0</v>
      </c>
      <c r="AK91" s="252">
        <f t="shared" si="59"/>
        <v>0</v>
      </c>
      <c r="AL91" s="252">
        <f t="shared" si="60"/>
        <v>0</v>
      </c>
      <c r="AM91" s="252">
        <f t="shared" si="61"/>
        <v>0</v>
      </c>
      <c r="AN91" s="252">
        <f t="shared" si="62"/>
        <v>0</v>
      </c>
      <c r="AO91" s="252">
        <f t="shared" si="63"/>
        <v>0</v>
      </c>
      <c r="AP91" s="252">
        <f t="shared" si="64"/>
        <v>0</v>
      </c>
      <c r="AQ91" s="252">
        <f t="shared" si="64"/>
        <v>0</v>
      </c>
      <c r="AR91" s="252">
        <f t="shared" si="45"/>
        <v>0</v>
      </c>
      <c r="AS91" s="252">
        <f t="shared" si="46"/>
        <v>0</v>
      </c>
      <c r="AT91" s="252">
        <f t="shared" si="47"/>
        <v>0</v>
      </c>
      <c r="AU91" s="252">
        <f t="shared" si="48"/>
        <v>0</v>
      </c>
      <c r="AV91" s="252">
        <f t="shared" si="49"/>
        <v>0</v>
      </c>
      <c r="AW91" s="252">
        <f t="shared" si="50"/>
        <v>0</v>
      </c>
      <c r="AX91" s="252"/>
      <c r="AY91" s="252">
        <f t="shared" si="65"/>
        <v>0</v>
      </c>
      <c r="AZ91" s="252">
        <f t="shared" si="66"/>
        <v>0</v>
      </c>
      <c r="BA91" s="252"/>
      <c r="BB91" s="252">
        <f t="shared" si="67"/>
        <v>0</v>
      </c>
      <c r="BC91" s="252"/>
      <c r="BD91" s="252">
        <f t="shared" si="68"/>
        <v>0</v>
      </c>
      <c r="BE91" s="252"/>
      <c r="BF91" s="252"/>
      <c r="BG91" s="252">
        <f t="shared" si="69"/>
        <v>0</v>
      </c>
      <c r="BH91" s="252"/>
      <c r="BI91" s="252">
        <f t="shared" si="70"/>
        <v>0</v>
      </c>
      <c r="BJ91" s="252">
        <f t="shared" si="71"/>
        <v>0</v>
      </c>
      <c r="BK91" s="252">
        <f t="shared" si="51"/>
        <v>0</v>
      </c>
      <c r="BM91" s="252">
        <f t="shared" si="52"/>
        <v>0</v>
      </c>
      <c r="BO91" s="252">
        <f t="shared" si="53"/>
        <v>0</v>
      </c>
    </row>
    <row r="92" spans="2:67" ht="20.100000000000001" customHeight="1">
      <c r="B92" s="11">
        <v>84</v>
      </c>
      <c r="C92" s="52" t="str">
        <f>CONCATENATE('2'!C87,'2'!Q87,'2'!D87,'2'!Q87,'2'!E87)</f>
        <v xml:space="preserve">  </v>
      </c>
      <c r="D92" s="51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12">
        <f t="shared" si="42"/>
        <v>0</v>
      </c>
      <c r="Z92" s="12">
        <f t="shared" si="43"/>
        <v>0</v>
      </c>
      <c r="AA92" s="12">
        <f t="shared" si="44"/>
        <v>0</v>
      </c>
      <c r="AB92" s="13">
        <f>ROUNDUP(((40/AA5)*Y92),0)</f>
        <v>0</v>
      </c>
      <c r="AC92" s="14"/>
      <c r="AD92" s="262"/>
      <c r="AE92" s="263"/>
      <c r="AF92" s="252">
        <f t="shared" si="54"/>
        <v>0</v>
      </c>
      <c r="AG92" s="252">
        <f t="shared" si="55"/>
        <v>0</v>
      </c>
      <c r="AH92" s="252">
        <f t="shared" si="56"/>
        <v>0</v>
      </c>
      <c r="AI92" s="252">
        <f t="shared" si="57"/>
        <v>0</v>
      </c>
      <c r="AJ92" s="252">
        <f t="shared" si="58"/>
        <v>0</v>
      </c>
      <c r="AK92" s="252">
        <f t="shared" si="59"/>
        <v>0</v>
      </c>
      <c r="AL92" s="252">
        <f t="shared" si="60"/>
        <v>0</v>
      </c>
      <c r="AM92" s="252">
        <f t="shared" si="61"/>
        <v>0</v>
      </c>
      <c r="AN92" s="252">
        <f t="shared" si="62"/>
        <v>0</v>
      </c>
      <c r="AO92" s="252">
        <f t="shared" si="63"/>
        <v>0</v>
      </c>
      <c r="AP92" s="252">
        <f t="shared" si="64"/>
        <v>0</v>
      </c>
      <c r="AQ92" s="252">
        <f t="shared" si="64"/>
        <v>0</v>
      </c>
      <c r="AR92" s="252">
        <f t="shared" si="45"/>
        <v>0</v>
      </c>
      <c r="AS92" s="252">
        <f t="shared" si="46"/>
        <v>0</v>
      </c>
      <c r="AT92" s="252">
        <f t="shared" si="47"/>
        <v>0</v>
      </c>
      <c r="AU92" s="252">
        <f t="shared" si="48"/>
        <v>0</v>
      </c>
      <c r="AV92" s="252">
        <f t="shared" si="49"/>
        <v>0</v>
      </c>
      <c r="AW92" s="252">
        <f t="shared" si="50"/>
        <v>0</v>
      </c>
      <c r="AX92" s="252"/>
      <c r="AY92" s="252">
        <f t="shared" si="65"/>
        <v>0</v>
      </c>
      <c r="AZ92" s="252">
        <f t="shared" si="66"/>
        <v>0</v>
      </c>
      <c r="BA92" s="252"/>
      <c r="BB92" s="252">
        <f t="shared" si="67"/>
        <v>0</v>
      </c>
      <c r="BC92" s="252"/>
      <c r="BD92" s="252">
        <f t="shared" si="68"/>
        <v>0</v>
      </c>
      <c r="BE92" s="252"/>
      <c r="BF92" s="252"/>
      <c r="BG92" s="252">
        <f t="shared" si="69"/>
        <v>0</v>
      </c>
      <c r="BH92" s="252"/>
      <c r="BI92" s="252">
        <f t="shared" si="70"/>
        <v>0</v>
      </c>
      <c r="BJ92" s="252">
        <f t="shared" si="71"/>
        <v>0</v>
      </c>
      <c r="BK92" s="252">
        <f t="shared" si="51"/>
        <v>0</v>
      </c>
      <c r="BM92" s="252">
        <f t="shared" si="52"/>
        <v>0</v>
      </c>
      <c r="BO92" s="252">
        <f t="shared" si="53"/>
        <v>0</v>
      </c>
    </row>
    <row r="93" spans="2:67" ht="20.100000000000001" customHeight="1">
      <c r="B93" s="11">
        <v>85</v>
      </c>
      <c r="C93" s="52" t="str">
        <f>CONCATENATE('2'!C88,'2'!Q88,'2'!D88,'2'!Q88,'2'!E88)</f>
        <v xml:space="preserve">  </v>
      </c>
      <c r="D93" s="51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12">
        <f t="shared" si="42"/>
        <v>0</v>
      </c>
      <c r="Z93" s="12">
        <f t="shared" si="43"/>
        <v>0</v>
      </c>
      <c r="AA93" s="12">
        <f t="shared" si="44"/>
        <v>0</v>
      </c>
      <c r="AB93" s="13">
        <f>ROUNDUP(((40/AA5)*Y93),0)</f>
        <v>0</v>
      </c>
      <c r="AC93" s="14"/>
      <c r="AD93" s="262"/>
      <c r="AE93" s="263"/>
      <c r="AF93" s="252">
        <f t="shared" si="54"/>
        <v>0</v>
      </c>
      <c r="AG93" s="252">
        <f t="shared" si="55"/>
        <v>0</v>
      </c>
      <c r="AH93" s="252">
        <f t="shared" si="56"/>
        <v>0</v>
      </c>
      <c r="AI93" s="252">
        <f t="shared" si="57"/>
        <v>0</v>
      </c>
      <c r="AJ93" s="252">
        <f t="shared" si="58"/>
        <v>0</v>
      </c>
      <c r="AK93" s="252">
        <f t="shared" si="59"/>
        <v>0</v>
      </c>
      <c r="AL93" s="252">
        <f t="shared" si="60"/>
        <v>0</v>
      </c>
      <c r="AM93" s="252">
        <f t="shared" si="61"/>
        <v>0</v>
      </c>
      <c r="AN93" s="252">
        <f t="shared" si="62"/>
        <v>0</v>
      </c>
      <c r="AO93" s="252">
        <f t="shared" si="63"/>
        <v>0</v>
      </c>
      <c r="AP93" s="252">
        <f t="shared" si="64"/>
        <v>0</v>
      </c>
      <c r="AQ93" s="252">
        <f t="shared" si="64"/>
        <v>0</v>
      </c>
      <c r="AR93" s="252">
        <f t="shared" si="45"/>
        <v>0</v>
      </c>
      <c r="AS93" s="252">
        <f t="shared" si="46"/>
        <v>0</v>
      </c>
      <c r="AT93" s="252">
        <f t="shared" si="47"/>
        <v>0</v>
      </c>
      <c r="AU93" s="252">
        <f t="shared" si="48"/>
        <v>0</v>
      </c>
      <c r="AV93" s="252">
        <f t="shared" si="49"/>
        <v>0</v>
      </c>
      <c r="AW93" s="252">
        <f t="shared" si="50"/>
        <v>0</v>
      </c>
      <c r="AX93" s="252"/>
      <c r="AY93" s="252">
        <f t="shared" si="65"/>
        <v>0</v>
      </c>
      <c r="AZ93" s="252">
        <f t="shared" si="66"/>
        <v>0</v>
      </c>
      <c r="BA93" s="252"/>
      <c r="BB93" s="252">
        <f t="shared" si="67"/>
        <v>0</v>
      </c>
      <c r="BC93" s="252"/>
      <c r="BD93" s="252">
        <f t="shared" si="68"/>
        <v>0</v>
      </c>
      <c r="BE93" s="252"/>
      <c r="BF93" s="252"/>
      <c r="BG93" s="252">
        <f t="shared" si="69"/>
        <v>0</v>
      </c>
      <c r="BH93" s="252"/>
      <c r="BI93" s="252">
        <f t="shared" si="70"/>
        <v>0</v>
      </c>
      <c r="BJ93" s="252">
        <f t="shared" si="71"/>
        <v>0</v>
      </c>
      <c r="BK93" s="252">
        <f t="shared" si="51"/>
        <v>0</v>
      </c>
      <c r="BM93" s="252">
        <f t="shared" si="52"/>
        <v>0</v>
      </c>
      <c r="BO93" s="252">
        <f t="shared" si="53"/>
        <v>0</v>
      </c>
    </row>
    <row r="94" spans="2:67" ht="20.100000000000001" customHeight="1">
      <c r="B94" s="11">
        <v>86</v>
      </c>
      <c r="C94" s="52" t="str">
        <f>CONCATENATE('2'!C89,'2'!Q89,'2'!D89,'2'!Q89,'2'!E89)</f>
        <v xml:space="preserve">  </v>
      </c>
      <c r="D94" s="51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12">
        <f t="shared" si="42"/>
        <v>0</v>
      </c>
      <c r="Z94" s="12">
        <f t="shared" si="43"/>
        <v>0</v>
      </c>
      <c r="AA94" s="12">
        <f t="shared" si="44"/>
        <v>0</v>
      </c>
      <c r="AB94" s="13">
        <f>ROUNDUP(((40/AA5)*Y94),0)</f>
        <v>0</v>
      </c>
      <c r="AC94" s="14"/>
      <c r="AD94" s="262"/>
      <c r="AE94" s="263"/>
      <c r="AF94" s="252">
        <f t="shared" si="54"/>
        <v>0</v>
      </c>
      <c r="AG94" s="252">
        <f t="shared" si="55"/>
        <v>0</v>
      </c>
      <c r="AH94" s="252">
        <f t="shared" si="56"/>
        <v>0</v>
      </c>
      <c r="AI94" s="252">
        <f t="shared" si="57"/>
        <v>0</v>
      </c>
      <c r="AJ94" s="252">
        <f t="shared" si="58"/>
        <v>0</v>
      </c>
      <c r="AK94" s="252">
        <f t="shared" si="59"/>
        <v>0</v>
      </c>
      <c r="AL94" s="252">
        <f t="shared" si="60"/>
        <v>0</v>
      </c>
      <c r="AM94" s="252">
        <f t="shared" si="61"/>
        <v>0</v>
      </c>
      <c r="AN94" s="252">
        <f t="shared" si="62"/>
        <v>0</v>
      </c>
      <c r="AO94" s="252">
        <f t="shared" si="63"/>
        <v>0</v>
      </c>
      <c r="AP94" s="252">
        <f t="shared" si="64"/>
        <v>0</v>
      </c>
      <c r="AQ94" s="252">
        <f t="shared" si="64"/>
        <v>0</v>
      </c>
      <c r="AR94" s="252">
        <f t="shared" si="45"/>
        <v>0</v>
      </c>
      <c r="AS94" s="252">
        <f t="shared" si="46"/>
        <v>0</v>
      </c>
      <c r="AT94" s="252">
        <f t="shared" si="47"/>
        <v>0</v>
      </c>
      <c r="AU94" s="252">
        <f t="shared" si="48"/>
        <v>0</v>
      </c>
      <c r="AV94" s="252">
        <f t="shared" si="49"/>
        <v>0</v>
      </c>
      <c r="AW94" s="252">
        <f t="shared" si="50"/>
        <v>0</v>
      </c>
      <c r="AX94" s="252"/>
      <c r="AY94" s="252">
        <f t="shared" si="65"/>
        <v>0</v>
      </c>
      <c r="AZ94" s="252">
        <f t="shared" si="66"/>
        <v>0</v>
      </c>
      <c r="BA94" s="252"/>
      <c r="BB94" s="252">
        <f t="shared" si="67"/>
        <v>0</v>
      </c>
      <c r="BC94" s="252"/>
      <c r="BD94" s="252">
        <f t="shared" si="68"/>
        <v>0</v>
      </c>
      <c r="BE94" s="252"/>
      <c r="BF94" s="252"/>
      <c r="BG94" s="252">
        <f t="shared" si="69"/>
        <v>0</v>
      </c>
      <c r="BH94" s="252"/>
      <c r="BI94" s="252">
        <f t="shared" si="70"/>
        <v>0</v>
      </c>
      <c r="BJ94" s="252">
        <f t="shared" si="71"/>
        <v>0</v>
      </c>
      <c r="BK94" s="252">
        <f t="shared" si="51"/>
        <v>0</v>
      </c>
      <c r="BM94" s="252">
        <f t="shared" si="52"/>
        <v>0</v>
      </c>
      <c r="BO94" s="252">
        <f t="shared" si="53"/>
        <v>0</v>
      </c>
    </row>
    <row r="95" spans="2:67" ht="20.100000000000001" customHeight="1">
      <c r="B95" s="11">
        <v>87</v>
      </c>
      <c r="C95" s="52" t="str">
        <f>CONCATENATE('2'!C90,'2'!Q90,'2'!D90,'2'!Q90,'2'!E90)</f>
        <v xml:space="preserve">  </v>
      </c>
      <c r="D95" s="51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12">
        <f t="shared" si="42"/>
        <v>0</v>
      </c>
      <c r="Z95" s="12">
        <f t="shared" si="43"/>
        <v>0</v>
      </c>
      <c r="AA95" s="12">
        <f t="shared" si="44"/>
        <v>0</v>
      </c>
      <c r="AB95" s="13">
        <f>ROUNDUP(((40/AA5)*Y95),0)</f>
        <v>0</v>
      </c>
      <c r="AC95" s="14"/>
      <c r="AD95" s="262"/>
      <c r="AE95" s="263"/>
      <c r="AF95" s="252">
        <f t="shared" si="54"/>
        <v>0</v>
      </c>
      <c r="AG95" s="252">
        <f t="shared" si="55"/>
        <v>0</v>
      </c>
      <c r="AH95" s="252">
        <f t="shared" si="56"/>
        <v>0</v>
      </c>
      <c r="AI95" s="252">
        <f t="shared" si="57"/>
        <v>0</v>
      </c>
      <c r="AJ95" s="252">
        <f t="shared" si="58"/>
        <v>0</v>
      </c>
      <c r="AK95" s="252">
        <f t="shared" si="59"/>
        <v>0</v>
      </c>
      <c r="AL95" s="252">
        <f t="shared" si="60"/>
        <v>0</v>
      </c>
      <c r="AM95" s="252">
        <f t="shared" si="61"/>
        <v>0</v>
      </c>
      <c r="AN95" s="252">
        <f t="shared" si="62"/>
        <v>0</v>
      </c>
      <c r="AO95" s="252">
        <f t="shared" si="63"/>
        <v>0</v>
      </c>
      <c r="AP95" s="252">
        <f t="shared" si="64"/>
        <v>0</v>
      </c>
      <c r="AQ95" s="252">
        <f t="shared" si="64"/>
        <v>0</v>
      </c>
      <c r="AR95" s="252">
        <f t="shared" si="45"/>
        <v>0</v>
      </c>
      <c r="AS95" s="252">
        <f t="shared" si="46"/>
        <v>0</v>
      </c>
      <c r="AT95" s="252">
        <f t="shared" si="47"/>
        <v>0</v>
      </c>
      <c r="AU95" s="252">
        <f t="shared" si="48"/>
        <v>0</v>
      </c>
      <c r="AV95" s="252">
        <f t="shared" si="49"/>
        <v>0</v>
      </c>
      <c r="AW95" s="252">
        <f t="shared" si="50"/>
        <v>0</v>
      </c>
      <c r="AX95" s="252"/>
      <c r="AY95" s="252">
        <f t="shared" si="65"/>
        <v>0</v>
      </c>
      <c r="AZ95" s="252">
        <f t="shared" si="66"/>
        <v>0</v>
      </c>
      <c r="BA95" s="252"/>
      <c r="BB95" s="252">
        <f t="shared" si="67"/>
        <v>0</v>
      </c>
      <c r="BC95" s="252"/>
      <c r="BD95" s="252">
        <f t="shared" si="68"/>
        <v>0</v>
      </c>
      <c r="BE95" s="252"/>
      <c r="BF95" s="252"/>
      <c r="BG95" s="252">
        <f t="shared" si="69"/>
        <v>0</v>
      </c>
      <c r="BH95" s="252"/>
      <c r="BI95" s="252">
        <f t="shared" si="70"/>
        <v>0</v>
      </c>
      <c r="BJ95" s="252">
        <f t="shared" si="71"/>
        <v>0</v>
      </c>
      <c r="BK95" s="252">
        <f t="shared" si="51"/>
        <v>0</v>
      </c>
      <c r="BM95" s="252">
        <f t="shared" si="52"/>
        <v>0</v>
      </c>
      <c r="BO95" s="252">
        <f t="shared" si="53"/>
        <v>0</v>
      </c>
    </row>
    <row r="96" spans="2:67" ht="20.100000000000001" customHeight="1">
      <c r="B96" s="11">
        <v>88</v>
      </c>
      <c r="C96" s="52" t="str">
        <f>CONCATENATE('2'!C91,'2'!Q91,'2'!D91,'2'!Q91,'2'!E91)</f>
        <v xml:space="preserve">  </v>
      </c>
      <c r="D96" s="51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12">
        <f t="shared" si="42"/>
        <v>0</v>
      </c>
      <c r="Z96" s="12">
        <f t="shared" si="43"/>
        <v>0</v>
      </c>
      <c r="AA96" s="12">
        <f t="shared" si="44"/>
        <v>0</v>
      </c>
      <c r="AB96" s="13">
        <f>ROUNDUP(((40/AA5)*Y96),0)</f>
        <v>0</v>
      </c>
      <c r="AC96" s="14"/>
      <c r="AD96" s="262"/>
      <c r="AE96" s="263"/>
      <c r="AF96" s="252">
        <f t="shared" si="54"/>
        <v>0</v>
      </c>
      <c r="AG96" s="252">
        <f t="shared" si="55"/>
        <v>0</v>
      </c>
      <c r="AH96" s="252">
        <f t="shared" si="56"/>
        <v>0</v>
      </c>
      <c r="AI96" s="252">
        <f t="shared" si="57"/>
        <v>0</v>
      </c>
      <c r="AJ96" s="252">
        <f t="shared" si="58"/>
        <v>0</v>
      </c>
      <c r="AK96" s="252">
        <f t="shared" si="59"/>
        <v>0</v>
      </c>
      <c r="AL96" s="252">
        <f t="shared" si="60"/>
        <v>0</v>
      </c>
      <c r="AM96" s="252">
        <f t="shared" si="61"/>
        <v>0</v>
      </c>
      <c r="AN96" s="252">
        <f t="shared" si="62"/>
        <v>0</v>
      </c>
      <c r="AO96" s="252">
        <f t="shared" si="63"/>
        <v>0</v>
      </c>
      <c r="AP96" s="252">
        <f t="shared" si="64"/>
        <v>0</v>
      </c>
      <c r="AQ96" s="252">
        <f t="shared" si="64"/>
        <v>0</v>
      </c>
      <c r="AR96" s="252">
        <f t="shared" si="45"/>
        <v>0</v>
      </c>
      <c r="AS96" s="252">
        <f t="shared" si="46"/>
        <v>0</v>
      </c>
      <c r="AT96" s="252">
        <f t="shared" si="47"/>
        <v>0</v>
      </c>
      <c r="AU96" s="252">
        <f t="shared" si="48"/>
        <v>0</v>
      </c>
      <c r="AV96" s="252">
        <f t="shared" si="49"/>
        <v>0</v>
      </c>
      <c r="AW96" s="252">
        <f t="shared" si="50"/>
        <v>0</v>
      </c>
      <c r="AX96" s="252"/>
      <c r="AY96" s="252">
        <f t="shared" si="65"/>
        <v>0</v>
      </c>
      <c r="AZ96" s="252">
        <f t="shared" si="66"/>
        <v>0</v>
      </c>
      <c r="BA96" s="252"/>
      <c r="BB96" s="252">
        <f t="shared" si="67"/>
        <v>0</v>
      </c>
      <c r="BC96" s="252"/>
      <c r="BD96" s="252">
        <f t="shared" si="68"/>
        <v>0</v>
      </c>
      <c r="BE96" s="252"/>
      <c r="BF96" s="252"/>
      <c r="BG96" s="252">
        <f t="shared" si="69"/>
        <v>0</v>
      </c>
      <c r="BH96" s="252"/>
      <c r="BI96" s="252">
        <f t="shared" si="70"/>
        <v>0</v>
      </c>
      <c r="BJ96" s="252">
        <f t="shared" si="71"/>
        <v>0</v>
      </c>
      <c r="BK96" s="252">
        <f t="shared" si="51"/>
        <v>0</v>
      </c>
      <c r="BM96" s="252">
        <f t="shared" si="52"/>
        <v>0</v>
      </c>
      <c r="BO96" s="252">
        <f t="shared" si="53"/>
        <v>0</v>
      </c>
    </row>
    <row r="97" spans="2:67" ht="20.100000000000001" customHeight="1">
      <c r="B97" s="11">
        <v>89</v>
      </c>
      <c r="C97" s="52" t="str">
        <f>CONCATENATE('2'!C92,'2'!Q92,'2'!D92,'2'!Q92,'2'!E92)</f>
        <v xml:space="preserve">  </v>
      </c>
      <c r="D97" s="51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12">
        <f t="shared" si="42"/>
        <v>0</v>
      </c>
      <c r="Z97" s="12">
        <f t="shared" si="43"/>
        <v>0</v>
      </c>
      <c r="AA97" s="12">
        <f t="shared" si="44"/>
        <v>0</v>
      </c>
      <c r="AB97" s="13">
        <f>ROUNDUP(((40/AA5)*Y97),0)</f>
        <v>0</v>
      </c>
      <c r="AC97" s="14"/>
      <c r="AD97" s="262"/>
      <c r="AE97" s="263"/>
      <c r="AF97" s="252">
        <f t="shared" si="54"/>
        <v>0</v>
      </c>
      <c r="AG97" s="252">
        <f t="shared" si="55"/>
        <v>0</v>
      </c>
      <c r="AH97" s="252">
        <f t="shared" si="56"/>
        <v>0</v>
      </c>
      <c r="AI97" s="252">
        <f t="shared" si="57"/>
        <v>0</v>
      </c>
      <c r="AJ97" s="252">
        <f t="shared" si="58"/>
        <v>0</v>
      </c>
      <c r="AK97" s="252">
        <f t="shared" si="59"/>
        <v>0</v>
      </c>
      <c r="AL97" s="252">
        <f t="shared" si="60"/>
        <v>0</v>
      </c>
      <c r="AM97" s="252">
        <f t="shared" si="61"/>
        <v>0</v>
      </c>
      <c r="AN97" s="252">
        <f t="shared" si="62"/>
        <v>0</v>
      </c>
      <c r="AO97" s="252">
        <f t="shared" si="63"/>
        <v>0</v>
      </c>
      <c r="AP97" s="252">
        <f t="shared" si="64"/>
        <v>0</v>
      </c>
      <c r="AQ97" s="252">
        <f t="shared" si="64"/>
        <v>0</v>
      </c>
      <c r="AR97" s="252">
        <f t="shared" si="45"/>
        <v>0</v>
      </c>
      <c r="AS97" s="252">
        <f t="shared" si="46"/>
        <v>0</v>
      </c>
      <c r="AT97" s="252">
        <f t="shared" si="47"/>
        <v>0</v>
      </c>
      <c r="AU97" s="252">
        <f t="shared" si="48"/>
        <v>0</v>
      </c>
      <c r="AV97" s="252">
        <f t="shared" si="49"/>
        <v>0</v>
      </c>
      <c r="AW97" s="252">
        <f t="shared" si="50"/>
        <v>0</v>
      </c>
      <c r="AX97" s="252"/>
      <c r="AY97" s="252">
        <f t="shared" si="65"/>
        <v>0</v>
      </c>
      <c r="AZ97" s="252">
        <f t="shared" si="66"/>
        <v>0</v>
      </c>
      <c r="BA97" s="252"/>
      <c r="BB97" s="252">
        <f t="shared" si="67"/>
        <v>0</v>
      </c>
      <c r="BC97" s="252"/>
      <c r="BD97" s="252">
        <f t="shared" si="68"/>
        <v>0</v>
      </c>
      <c r="BE97" s="252"/>
      <c r="BF97" s="252"/>
      <c r="BG97" s="252">
        <f t="shared" si="69"/>
        <v>0</v>
      </c>
      <c r="BH97" s="252"/>
      <c r="BI97" s="252">
        <f t="shared" si="70"/>
        <v>0</v>
      </c>
      <c r="BJ97" s="252">
        <f t="shared" si="71"/>
        <v>0</v>
      </c>
      <c r="BK97" s="252">
        <f t="shared" si="51"/>
        <v>0</v>
      </c>
      <c r="BM97" s="252">
        <f t="shared" si="52"/>
        <v>0</v>
      </c>
      <c r="BO97" s="252">
        <f t="shared" si="53"/>
        <v>0</v>
      </c>
    </row>
    <row r="98" spans="2:67" ht="20.100000000000001" customHeight="1">
      <c r="B98" s="11">
        <v>90</v>
      </c>
      <c r="C98" s="52" t="str">
        <f>CONCATENATE('2'!C93,'2'!Q93,'2'!D93,'2'!Q93,'2'!E93)</f>
        <v xml:space="preserve">  </v>
      </c>
      <c r="D98" s="51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12">
        <f t="shared" si="42"/>
        <v>0</v>
      </c>
      <c r="Z98" s="12">
        <f t="shared" si="43"/>
        <v>0</v>
      </c>
      <c r="AA98" s="12">
        <f t="shared" si="44"/>
        <v>0</v>
      </c>
      <c r="AB98" s="13">
        <f>ROUNDUP(((40/AA5)*Y98),0)</f>
        <v>0</v>
      </c>
      <c r="AC98" s="14"/>
      <c r="AD98" s="262"/>
      <c r="AE98" s="263"/>
      <c r="AF98" s="252">
        <f t="shared" si="54"/>
        <v>0</v>
      </c>
      <c r="AG98" s="252">
        <f t="shared" si="55"/>
        <v>0</v>
      </c>
      <c r="AH98" s="252">
        <f t="shared" si="56"/>
        <v>0</v>
      </c>
      <c r="AI98" s="252">
        <f t="shared" si="57"/>
        <v>0</v>
      </c>
      <c r="AJ98" s="252">
        <f t="shared" si="58"/>
        <v>0</v>
      </c>
      <c r="AK98" s="252">
        <f t="shared" si="59"/>
        <v>0</v>
      </c>
      <c r="AL98" s="252">
        <f t="shared" si="60"/>
        <v>0</v>
      </c>
      <c r="AM98" s="252">
        <f t="shared" si="61"/>
        <v>0</v>
      </c>
      <c r="AN98" s="252">
        <f t="shared" si="62"/>
        <v>0</v>
      </c>
      <c r="AO98" s="252">
        <f t="shared" si="63"/>
        <v>0</v>
      </c>
      <c r="AP98" s="252">
        <f t="shared" si="64"/>
        <v>0</v>
      </c>
      <c r="AQ98" s="252">
        <f t="shared" si="64"/>
        <v>0</v>
      </c>
      <c r="AR98" s="252">
        <f t="shared" si="45"/>
        <v>0</v>
      </c>
      <c r="AS98" s="252">
        <f t="shared" si="46"/>
        <v>0</v>
      </c>
      <c r="AT98" s="252">
        <f t="shared" si="47"/>
        <v>0</v>
      </c>
      <c r="AU98" s="252">
        <f t="shared" si="48"/>
        <v>0</v>
      </c>
      <c r="AV98" s="252">
        <f t="shared" si="49"/>
        <v>0</v>
      </c>
      <c r="AW98" s="252">
        <f t="shared" si="50"/>
        <v>0</v>
      </c>
      <c r="AX98" s="252"/>
      <c r="AY98" s="252">
        <f t="shared" si="65"/>
        <v>0</v>
      </c>
      <c r="AZ98" s="252">
        <f t="shared" si="66"/>
        <v>0</v>
      </c>
      <c r="BA98" s="252"/>
      <c r="BB98" s="252">
        <f t="shared" si="67"/>
        <v>0</v>
      </c>
      <c r="BC98" s="252"/>
      <c r="BD98" s="252">
        <f t="shared" si="68"/>
        <v>0</v>
      </c>
      <c r="BE98" s="252"/>
      <c r="BF98" s="252"/>
      <c r="BG98" s="252">
        <f t="shared" si="69"/>
        <v>0</v>
      </c>
      <c r="BH98" s="252"/>
      <c r="BI98" s="252">
        <f t="shared" si="70"/>
        <v>0</v>
      </c>
      <c r="BJ98" s="252">
        <f t="shared" si="71"/>
        <v>0</v>
      </c>
      <c r="BK98" s="252">
        <f t="shared" si="51"/>
        <v>0</v>
      </c>
      <c r="BM98" s="252">
        <f t="shared" si="52"/>
        <v>0</v>
      </c>
      <c r="BO98" s="252">
        <f t="shared" si="53"/>
        <v>0</v>
      </c>
    </row>
    <row r="99" spans="2:67" ht="20.100000000000001" customHeight="1">
      <c r="B99" s="11">
        <v>91</v>
      </c>
      <c r="C99" s="52" t="str">
        <f>CONCATENATE('2'!C94,'2'!Q94,'2'!D94,'2'!Q94,'2'!E94)</f>
        <v xml:space="preserve">  </v>
      </c>
      <c r="D99" s="51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12">
        <f t="shared" si="42"/>
        <v>0</v>
      </c>
      <c r="Z99" s="12">
        <f t="shared" si="43"/>
        <v>0</v>
      </c>
      <c r="AA99" s="12">
        <f t="shared" si="44"/>
        <v>0</v>
      </c>
      <c r="AB99" s="13">
        <f>ROUNDUP(((40/AA5)*Y99),0)</f>
        <v>0</v>
      </c>
      <c r="AC99" s="14"/>
      <c r="AD99" s="262"/>
      <c r="AE99" s="263"/>
      <c r="AF99" s="252">
        <f t="shared" si="54"/>
        <v>0</v>
      </c>
      <c r="AG99" s="252">
        <f t="shared" si="55"/>
        <v>0</v>
      </c>
      <c r="AH99" s="252">
        <f t="shared" si="56"/>
        <v>0</v>
      </c>
      <c r="AI99" s="252">
        <f t="shared" si="57"/>
        <v>0</v>
      </c>
      <c r="AJ99" s="252">
        <f t="shared" si="58"/>
        <v>0</v>
      </c>
      <c r="AK99" s="252">
        <f t="shared" si="59"/>
        <v>0</v>
      </c>
      <c r="AL99" s="252">
        <f t="shared" si="60"/>
        <v>0</v>
      </c>
      <c r="AM99" s="252">
        <f t="shared" si="61"/>
        <v>0</v>
      </c>
      <c r="AN99" s="252">
        <f t="shared" si="62"/>
        <v>0</v>
      </c>
      <c r="AO99" s="252">
        <f t="shared" si="63"/>
        <v>0</v>
      </c>
      <c r="AP99" s="252">
        <f t="shared" si="64"/>
        <v>0</v>
      </c>
      <c r="AQ99" s="252">
        <f t="shared" si="64"/>
        <v>0</v>
      </c>
      <c r="AR99" s="252">
        <f t="shared" ref="AR99:AR107" si="72">BQ99*2</f>
        <v>0</v>
      </c>
      <c r="AS99" s="252">
        <f t="shared" ref="AS99:AS107" si="73">BQ99*1</f>
        <v>0</v>
      </c>
      <c r="AT99" s="252">
        <f t="shared" ref="AT99:AT107" si="74">BS99*2</f>
        <v>0</v>
      </c>
      <c r="AU99" s="252">
        <f t="shared" ref="AU99:AU107" si="75">BS99*1</f>
        <v>0</v>
      </c>
      <c r="AV99" s="252">
        <f t="shared" ref="AV99:AV107" si="76">BU99*2</f>
        <v>0</v>
      </c>
      <c r="AW99" s="252">
        <f t="shared" ref="AW99:AW107" si="77">BU99*1</f>
        <v>0</v>
      </c>
      <c r="AX99" s="252"/>
      <c r="AY99" s="252">
        <f t="shared" si="65"/>
        <v>0</v>
      </c>
      <c r="AZ99" s="252">
        <f t="shared" si="66"/>
        <v>0</v>
      </c>
      <c r="BA99" s="252"/>
      <c r="BB99" s="252">
        <f t="shared" si="67"/>
        <v>0</v>
      </c>
      <c r="BC99" s="252"/>
      <c r="BD99" s="252">
        <f t="shared" si="68"/>
        <v>0</v>
      </c>
      <c r="BE99" s="252"/>
      <c r="BF99" s="252"/>
      <c r="BG99" s="252">
        <f t="shared" si="69"/>
        <v>0</v>
      </c>
      <c r="BH99" s="252"/>
      <c r="BI99" s="252">
        <f t="shared" si="70"/>
        <v>0</v>
      </c>
      <c r="BJ99" s="252">
        <f t="shared" si="71"/>
        <v>0</v>
      </c>
      <c r="BK99" s="252">
        <f t="shared" si="51"/>
        <v>0</v>
      </c>
      <c r="BM99" s="252">
        <f t="shared" si="52"/>
        <v>0</v>
      </c>
      <c r="BO99" s="252">
        <f t="shared" si="53"/>
        <v>0</v>
      </c>
    </row>
    <row r="100" spans="2:67" ht="20.100000000000001" customHeight="1">
      <c r="B100" s="11">
        <v>92</v>
      </c>
      <c r="C100" s="52" t="str">
        <f>CONCATENATE('2'!C95,'2'!Q95,'2'!D95,'2'!Q95,'2'!E95)</f>
        <v xml:space="preserve">  </v>
      </c>
      <c r="D100" s="51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12">
        <f t="shared" si="42"/>
        <v>0</v>
      </c>
      <c r="Z100" s="12">
        <f t="shared" si="43"/>
        <v>0</v>
      </c>
      <c r="AA100" s="12">
        <f t="shared" si="44"/>
        <v>0</v>
      </c>
      <c r="AB100" s="13">
        <f>ROUNDUP(((40/AA5)*Y100),0)</f>
        <v>0</v>
      </c>
      <c r="AC100" s="14"/>
      <c r="AD100" s="262"/>
      <c r="AE100" s="263"/>
      <c r="AF100" s="252">
        <f t="shared" si="54"/>
        <v>0</v>
      </c>
      <c r="AG100" s="252">
        <f t="shared" si="55"/>
        <v>0</v>
      </c>
      <c r="AH100" s="252">
        <f t="shared" si="56"/>
        <v>0</v>
      </c>
      <c r="AI100" s="252">
        <f t="shared" si="57"/>
        <v>0</v>
      </c>
      <c r="AJ100" s="252">
        <f t="shared" si="58"/>
        <v>0</v>
      </c>
      <c r="AK100" s="252">
        <f t="shared" si="59"/>
        <v>0</v>
      </c>
      <c r="AL100" s="252">
        <f t="shared" si="60"/>
        <v>0</v>
      </c>
      <c r="AM100" s="252">
        <f t="shared" si="61"/>
        <v>0</v>
      </c>
      <c r="AN100" s="252">
        <f t="shared" si="62"/>
        <v>0</v>
      </c>
      <c r="AO100" s="252">
        <f t="shared" si="63"/>
        <v>0</v>
      </c>
      <c r="AP100" s="252">
        <f t="shared" si="64"/>
        <v>0</v>
      </c>
      <c r="AQ100" s="252">
        <f t="shared" si="64"/>
        <v>0</v>
      </c>
      <c r="AR100" s="252">
        <f t="shared" si="72"/>
        <v>0</v>
      </c>
      <c r="AS100" s="252">
        <f t="shared" si="73"/>
        <v>0</v>
      </c>
      <c r="AT100" s="252">
        <f t="shared" si="74"/>
        <v>0</v>
      </c>
      <c r="AU100" s="252">
        <f t="shared" si="75"/>
        <v>0</v>
      </c>
      <c r="AV100" s="252">
        <f t="shared" si="76"/>
        <v>0</v>
      </c>
      <c r="AW100" s="252">
        <f t="shared" si="77"/>
        <v>0</v>
      </c>
      <c r="AX100" s="252"/>
      <c r="AY100" s="252">
        <f t="shared" si="65"/>
        <v>0</v>
      </c>
      <c r="AZ100" s="252">
        <f t="shared" si="66"/>
        <v>0</v>
      </c>
      <c r="BA100" s="252"/>
      <c r="BB100" s="252">
        <f t="shared" si="67"/>
        <v>0</v>
      </c>
      <c r="BC100" s="252"/>
      <c r="BD100" s="252">
        <f t="shared" si="68"/>
        <v>0</v>
      </c>
      <c r="BE100" s="252"/>
      <c r="BF100" s="252"/>
      <c r="BG100" s="252">
        <f t="shared" si="69"/>
        <v>0</v>
      </c>
      <c r="BH100" s="252"/>
      <c r="BI100" s="252">
        <f t="shared" si="70"/>
        <v>0</v>
      </c>
      <c r="BJ100" s="252">
        <f t="shared" si="71"/>
        <v>0</v>
      </c>
      <c r="BK100" s="252">
        <f t="shared" si="51"/>
        <v>0</v>
      </c>
      <c r="BM100" s="252">
        <f t="shared" si="52"/>
        <v>0</v>
      </c>
      <c r="BO100" s="252">
        <f t="shared" si="53"/>
        <v>0</v>
      </c>
    </row>
    <row r="101" spans="2:67" ht="20.100000000000001" customHeight="1">
      <c r="B101" s="11">
        <v>93</v>
      </c>
      <c r="C101" s="52" t="str">
        <f>CONCATENATE('2'!C96,'2'!Q96,'2'!D96,'2'!Q96,'2'!E96)</f>
        <v xml:space="preserve">  </v>
      </c>
      <c r="D101" s="51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12">
        <f t="shared" si="42"/>
        <v>0</v>
      </c>
      <c r="Z101" s="12">
        <f t="shared" si="43"/>
        <v>0</v>
      </c>
      <c r="AA101" s="12">
        <f t="shared" si="44"/>
        <v>0</v>
      </c>
      <c r="AB101" s="13">
        <f>ROUNDUP(((40/AA5)*Y101),0)</f>
        <v>0</v>
      </c>
      <c r="AC101" s="14"/>
      <c r="AD101" s="262"/>
      <c r="AE101" s="263"/>
      <c r="AF101" s="252">
        <f t="shared" si="54"/>
        <v>0</v>
      </c>
      <c r="AG101" s="252">
        <f t="shared" si="55"/>
        <v>0</v>
      </c>
      <c r="AH101" s="252">
        <f t="shared" si="56"/>
        <v>0</v>
      </c>
      <c r="AI101" s="252">
        <f t="shared" si="57"/>
        <v>0</v>
      </c>
      <c r="AJ101" s="252">
        <f t="shared" si="58"/>
        <v>0</v>
      </c>
      <c r="AK101" s="252">
        <f t="shared" si="59"/>
        <v>0</v>
      </c>
      <c r="AL101" s="252">
        <f t="shared" si="60"/>
        <v>0</v>
      </c>
      <c r="AM101" s="252">
        <f t="shared" si="61"/>
        <v>0</v>
      </c>
      <c r="AN101" s="252">
        <f t="shared" si="62"/>
        <v>0</v>
      </c>
      <c r="AO101" s="252">
        <f t="shared" si="63"/>
        <v>0</v>
      </c>
      <c r="AP101" s="252">
        <f t="shared" si="64"/>
        <v>0</v>
      </c>
      <c r="AQ101" s="252">
        <f t="shared" si="64"/>
        <v>0</v>
      </c>
      <c r="AR101" s="252">
        <f t="shared" si="72"/>
        <v>0</v>
      </c>
      <c r="AS101" s="252">
        <f t="shared" si="73"/>
        <v>0</v>
      </c>
      <c r="AT101" s="252">
        <f t="shared" si="74"/>
        <v>0</v>
      </c>
      <c r="AU101" s="252">
        <f t="shared" si="75"/>
        <v>0</v>
      </c>
      <c r="AV101" s="252">
        <f t="shared" si="76"/>
        <v>0</v>
      </c>
      <c r="AW101" s="252">
        <f t="shared" si="77"/>
        <v>0</v>
      </c>
      <c r="AX101" s="252"/>
      <c r="AY101" s="252">
        <f t="shared" si="65"/>
        <v>0</v>
      </c>
      <c r="AZ101" s="252">
        <f t="shared" si="66"/>
        <v>0</v>
      </c>
      <c r="BA101" s="252"/>
      <c r="BB101" s="252">
        <f t="shared" si="67"/>
        <v>0</v>
      </c>
      <c r="BC101" s="252"/>
      <c r="BD101" s="252">
        <f t="shared" si="68"/>
        <v>0</v>
      </c>
      <c r="BE101" s="252"/>
      <c r="BF101" s="252"/>
      <c r="BG101" s="252">
        <f t="shared" si="69"/>
        <v>0</v>
      </c>
      <c r="BH101" s="252"/>
      <c r="BI101" s="252">
        <f t="shared" si="70"/>
        <v>0</v>
      </c>
      <c r="BJ101" s="252">
        <f t="shared" si="71"/>
        <v>0</v>
      </c>
      <c r="BK101" s="252">
        <f t="shared" si="51"/>
        <v>0</v>
      </c>
      <c r="BM101" s="252">
        <f t="shared" si="52"/>
        <v>0</v>
      </c>
      <c r="BO101" s="252">
        <f t="shared" si="53"/>
        <v>0</v>
      </c>
    </row>
    <row r="102" spans="2:67" ht="20.100000000000001" customHeight="1">
      <c r="B102" s="11">
        <v>94</v>
      </c>
      <c r="C102" s="52" t="str">
        <f>CONCATENATE('2'!C97,'2'!Q97,'2'!D97,'2'!Q97,'2'!E97)</f>
        <v xml:space="preserve">  </v>
      </c>
      <c r="D102" s="51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12">
        <f t="shared" si="42"/>
        <v>0</v>
      </c>
      <c r="Z102" s="12">
        <f t="shared" si="43"/>
        <v>0</v>
      </c>
      <c r="AA102" s="12">
        <f t="shared" si="44"/>
        <v>0</v>
      </c>
      <c r="AB102" s="13">
        <f>ROUNDUP(((40/AA5)*Y102),0)</f>
        <v>0</v>
      </c>
      <c r="AC102" s="14"/>
      <c r="AD102" s="262"/>
      <c r="AE102" s="263"/>
      <c r="AF102" s="252">
        <f t="shared" si="54"/>
        <v>0</v>
      </c>
      <c r="AG102" s="252">
        <f t="shared" si="55"/>
        <v>0</v>
      </c>
      <c r="AH102" s="252">
        <f t="shared" si="56"/>
        <v>0</v>
      </c>
      <c r="AI102" s="252">
        <f t="shared" si="57"/>
        <v>0</v>
      </c>
      <c r="AJ102" s="252">
        <f t="shared" si="58"/>
        <v>0</v>
      </c>
      <c r="AK102" s="252">
        <f t="shared" si="59"/>
        <v>0</v>
      </c>
      <c r="AL102" s="252">
        <f t="shared" si="60"/>
        <v>0</v>
      </c>
      <c r="AM102" s="252">
        <f t="shared" si="61"/>
        <v>0</v>
      </c>
      <c r="AN102" s="252">
        <f t="shared" si="62"/>
        <v>0</v>
      </c>
      <c r="AO102" s="252">
        <f t="shared" si="63"/>
        <v>0</v>
      </c>
      <c r="AP102" s="252">
        <f t="shared" si="64"/>
        <v>0</v>
      </c>
      <c r="AQ102" s="252">
        <f t="shared" si="64"/>
        <v>0</v>
      </c>
      <c r="AR102" s="252">
        <f t="shared" si="72"/>
        <v>0</v>
      </c>
      <c r="AS102" s="252">
        <f t="shared" si="73"/>
        <v>0</v>
      </c>
      <c r="AT102" s="252">
        <f t="shared" si="74"/>
        <v>0</v>
      </c>
      <c r="AU102" s="252">
        <f t="shared" si="75"/>
        <v>0</v>
      </c>
      <c r="AV102" s="252">
        <f t="shared" si="76"/>
        <v>0</v>
      </c>
      <c r="AW102" s="252">
        <f t="shared" si="77"/>
        <v>0</v>
      </c>
      <c r="AX102" s="252"/>
      <c r="AY102" s="252">
        <f t="shared" si="65"/>
        <v>0</v>
      </c>
      <c r="AZ102" s="252">
        <f t="shared" si="66"/>
        <v>0</v>
      </c>
      <c r="BA102" s="252"/>
      <c r="BB102" s="252">
        <f t="shared" si="67"/>
        <v>0</v>
      </c>
      <c r="BC102" s="252"/>
      <c r="BD102" s="252">
        <f t="shared" si="68"/>
        <v>0</v>
      </c>
      <c r="BE102" s="252"/>
      <c r="BF102" s="252"/>
      <c r="BG102" s="252">
        <f t="shared" si="69"/>
        <v>0</v>
      </c>
      <c r="BH102" s="252"/>
      <c r="BI102" s="252">
        <f t="shared" si="70"/>
        <v>0</v>
      </c>
      <c r="BJ102" s="252">
        <f t="shared" si="71"/>
        <v>0</v>
      </c>
      <c r="BK102" s="252">
        <f t="shared" si="51"/>
        <v>0</v>
      </c>
      <c r="BM102" s="252">
        <f t="shared" si="52"/>
        <v>0</v>
      </c>
      <c r="BO102" s="252">
        <f t="shared" si="53"/>
        <v>0</v>
      </c>
    </row>
    <row r="103" spans="2:67" ht="20.100000000000001" customHeight="1">
      <c r="B103" s="11">
        <v>95</v>
      </c>
      <c r="C103" s="52" t="str">
        <f>CONCATENATE('2'!C98,'2'!Q98,'2'!D98,'2'!Q98,'2'!E98)</f>
        <v xml:space="preserve">  </v>
      </c>
      <c r="D103" s="51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12">
        <f t="shared" si="42"/>
        <v>0</v>
      </c>
      <c r="Z103" s="12">
        <f t="shared" si="43"/>
        <v>0</v>
      </c>
      <c r="AA103" s="12">
        <f t="shared" si="44"/>
        <v>0</v>
      </c>
      <c r="AB103" s="13">
        <f>ROUNDUP(((40/AA5)*Y103),0)</f>
        <v>0</v>
      </c>
      <c r="AC103" s="14"/>
      <c r="AD103" s="262"/>
      <c r="AE103" s="263"/>
      <c r="AF103" s="252">
        <f t="shared" si="54"/>
        <v>0</v>
      </c>
      <c r="AG103" s="252">
        <f t="shared" si="55"/>
        <v>0</v>
      </c>
      <c r="AH103" s="252">
        <f t="shared" si="56"/>
        <v>0</v>
      </c>
      <c r="AI103" s="252">
        <f t="shared" si="57"/>
        <v>0</v>
      </c>
      <c r="AJ103" s="252">
        <f t="shared" si="58"/>
        <v>0</v>
      </c>
      <c r="AK103" s="252">
        <f t="shared" si="59"/>
        <v>0</v>
      </c>
      <c r="AL103" s="252">
        <f t="shared" si="60"/>
        <v>0</v>
      </c>
      <c r="AM103" s="252">
        <f t="shared" si="61"/>
        <v>0</v>
      </c>
      <c r="AN103" s="252">
        <f t="shared" si="62"/>
        <v>0</v>
      </c>
      <c r="AO103" s="252">
        <f t="shared" si="63"/>
        <v>0</v>
      </c>
      <c r="AP103" s="252">
        <f t="shared" si="64"/>
        <v>0</v>
      </c>
      <c r="AQ103" s="252">
        <f t="shared" si="64"/>
        <v>0</v>
      </c>
      <c r="AR103" s="252">
        <f t="shared" si="72"/>
        <v>0</v>
      </c>
      <c r="AS103" s="252">
        <f t="shared" si="73"/>
        <v>0</v>
      </c>
      <c r="AT103" s="252">
        <f t="shared" si="74"/>
        <v>0</v>
      </c>
      <c r="AU103" s="252">
        <f t="shared" si="75"/>
        <v>0</v>
      </c>
      <c r="AV103" s="252">
        <f t="shared" si="76"/>
        <v>0</v>
      </c>
      <c r="AW103" s="252">
        <f t="shared" si="77"/>
        <v>0</v>
      </c>
      <c r="AX103" s="252"/>
      <c r="AY103" s="252">
        <f t="shared" si="65"/>
        <v>0</v>
      </c>
      <c r="AZ103" s="252">
        <f t="shared" si="66"/>
        <v>0</v>
      </c>
      <c r="BA103" s="252"/>
      <c r="BB103" s="252">
        <f t="shared" si="67"/>
        <v>0</v>
      </c>
      <c r="BC103" s="252"/>
      <c r="BD103" s="252">
        <f t="shared" si="68"/>
        <v>0</v>
      </c>
      <c r="BE103" s="252"/>
      <c r="BF103" s="252"/>
      <c r="BG103" s="252">
        <f t="shared" si="69"/>
        <v>0</v>
      </c>
      <c r="BH103" s="252"/>
      <c r="BI103" s="252">
        <f t="shared" si="70"/>
        <v>0</v>
      </c>
      <c r="BJ103" s="252">
        <f t="shared" si="71"/>
        <v>0</v>
      </c>
      <c r="BK103" s="252">
        <f t="shared" si="51"/>
        <v>0</v>
      </c>
      <c r="BM103" s="252">
        <f t="shared" si="52"/>
        <v>0</v>
      </c>
      <c r="BO103" s="252">
        <f t="shared" si="53"/>
        <v>0</v>
      </c>
    </row>
    <row r="104" spans="2:67" ht="20.100000000000001" customHeight="1">
      <c r="B104" s="11">
        <v>96</v>
      </c>
      <c r="C104" s="52" t="str">
        <f>CONCATENATE('2'!C99,'2'!Q99,'2'!D99,'2'!Q99,'2'!E99)</f>
        <v xml:space="preserve">  </v>
      </c>
      <c r="D104" s="51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12">
        <f t="shared" si="42"/>
        <v>0</v>
      </c>
      <c r="Z104" s="12">
        <f t="shared" si="43"/>
        <v>0</v>
      </c>
      <c r="AA104" s="12">
        <f t="shared" si="44"/>
        <v>0</v>
      </c>
      <c r="AB104" s="13">
        <f>ROUNDUP(((40/AA5)*Y104),0)</f>
        <v>0</v>
      </c>
      <c r="AC104" s="14"/>
      <c r="AD104" s="262"/>
      <c r="AE104" s="263"/>
      <c r="AF104" s="252">
        <f t="shared" si="54"/>
        <v>0</v>
      </c>
      <c r="AG104" s="252">
        <f t="shared" si="55"/>
        <v>0</v>
      </c>
      <c r="AH104" s="252">
        <f t="shared" si="56"/>
        <v>0</v>
      </c>
      <c r="AI104" s="252">
        <f t="shared" si="57"/>
        <v>0</v>
      </c>
      <c r="AJ104" s="252">
        <f t="shared" si="58"/>
        <v>0</v>
      </c>
      <c r="AK104" s="252">
        <f t="shared" si="59"/>
        <v>0</v>
      </c>
      <c r="AL104" s="252">
        <f t="shared" si="60"/>
        <v>0</v>
      </c>
      <c r="AM104" s="252">
        <f t="shared" si="61"/>
        <v>0</v>
      </c>
      <c r="AN104" s="252">
        <f t="shared" si="62"/>
        <v>0</v>
      </c>
      <c r="AO104" s="252">
        <f t="shared" si="63"/>
        <v>0</v>
      </c>
      <c r="AP104" s="252">
        <f t="shared" si="64"/>
        <v>0</v>
      </c>
      <c r="AQ104" s="252">
        <f t="shared" si="64"/>
        <v>0</v>
      </c>
      <c r="AR104" s="252">
        <f t="shared" si="72"/>
        <v>0</v>
      </c>
      <c r="AS104" s="252">
        <f t="shared" si="73"/>
        <v>0</v>
      </c>
      <c r="AT104" s="252">
        <f t="shared" si="74"/>
        <v>0</v>
      </c>
      <c r="AU104" s="252">
        <f t="shared" si="75"/>
        <v>0</v>
      </c>
      <c r="AV104" s="252">
        <f t="shared" si="76"/>
        <v>0</v>
      </c>
      <c r="AW104" s="252">
        <f t="shared" si="77"/>
        <v>0</v>
      </c>
      <c r="AX104" s="252"/>
      <c r="AY104" s="252">
        <f t="shared" si="65"/>
        <v>0</v>
      </c>
      <c r="AZ104" s="252">
        <f t="shared" si="66"/>
        <v>0</v>
      </c>
      <c r="BA104" s="252"/>
      <c r="BB104" s="252">
        <f t="shared" si="67"/>
        <v>0</v>
      </c>
      <c r="BC104" s="252"/>
      <c r="BD104" s="252">
        <f t="shared" si="68"/>
        <v>0</v>
      </c>
      <c r="BE104" s="252"/>
      <c r="BF104" s="252"/>
      <c r="BG104" s="252">
        <f t="shared" si="69"/>
        <v>0</v>
      </c>
      <c r="BH104" s="252"/>
      <c r="BI104" s="252">
        <f t="shared" si="70"/>
        <v>0</v>
      </c>
      <c r="BJ104" s="252">
        <f t="shared" si="71"/>
        <v>0</v>
      </c>
      <c r="BK104" s="252">
        <f t="shared" si="51"/>
        <v>0</v>
      </c>
      <c r="BM104" s="252">
        <f t="shared" si="52"/>
        <v>0</v>
      </c>
      <c r="BO104" s="252">
        <f t="shared" si="53"/>
        <v>0</v>
      </c>
    </row>
    <row r="105" spans="2:67" ht="20.100000000000001" customHeight="1">
      <c r="B105" s="11">
        <v>97</v>
      </c>
      <c r="C105" s="52" t="str">
        <f>CONCATENATE('2'!C100,'2'!Q100,'2'!D100,'2'!Q100,'2'!E100)</f>
        <v xml:space="preserve">  </v>
      </c>
      <c r="D105" s="51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12">
        <f t="shared" si="42"/>
        <v>0</v>
      </c>
      <c r="Z105" s="12">
        <f t="shared" si="43"/>
        <v>0</v>
      </c>
      <c r="AA105" s="12">
        <f t="shared" si="44"/>
        <v>0</v>
      </c>
      <c r="AB105" s="13">
        <f>ROUNDUP(((40/AA5)*Y105),0)</f>
        <v>0</v>
      </c>
      <c r="AC105" s="14"/>
      <c r="AD105" s="262"/>
      <c r="AE105" s="263"/>
      <c r="AF105" s="252">
        <f t="shared" si="54"/>
        <v>0</v>
      </c>
      <c r="AG105" s="252">
        <f t="shared" si="55"/>
        <v>0</v>
      </c>
      <c r="AH105" s="252">
        <f t="shared" si="56"/>
        <v>0</v>
      </c>
      <c r="AI105" s="252">
        <f t="shared" si="57"/>
        <v>0</v>
      </c>
      <c r="AJ105" s="252">
        <f t="shared" si="58"/>
        <v>0</v>
      </c>
      <c r="AK105" s="252">
        <f t="shared" si="59"/>
        <v>0</v>
      </c>
      <c r="AL105" s="252">
        <f t="shared" si="60"/>
        <v>0</v>
      </c>
      <c r="AM105" s="252">
        <f t="shared" si="61"/>
        <v>0</v>
      </c>
      <c r="AN105" s="252">
        <f t="shared" si="62"/>
        <v>0</v>
      </c>
      <c r="AO105" s="252">
        <f t="shared" si="63"/>
        <v>0</v>
      </c>
      <c r="AP105" s="252">
        <f t="shared" si="64"/>
        <v>0</v>
      </c>
      <c r="AQ105" s="252">
        <f t="shared" si="64"/>
        <v>0</v>
      </c>
      <c r="AR105" s="252">
        <f t="shared" si="72"/>
        <v>0</v>
      </c>
      <c r="AS105" s="252">
        <f t="shared" si="73"/>
        <v>0</v>
      </c>
      <c r="AT105" s="252">
        <f t="shared" si="74"/>
        <v>0</v>
      </c>
      <c r="AU105" s="252">
        <f t="shared" si="75"/>
        <v>0</v>
      </c>
      <c r="AV105" s="252">
        <f t="shared" si="76"/>
        <v>0</v>
      </c>
      <c r="AW105" s="252">
        <f t="shared" si="77"/>
        <v>0</v>
      </c>
      <c r="AX105" s="252"/>
      <c r="AY105" s="252">
        <f t="shared" si="65"/>
        <v>0</v>
      </c>
      <c r="AZ105" s="252">
        <f t="shared" si="66"/>
        <v>0</v>
      </c>
      <c r="BA105" s="252"/>
      <c r="BB105" s="252">
        <f t="shared" si="67"/>
        <v>0</v>
      </c>
      <c r="BC105" s="252"/>
      <c r="BD105" s="252">
        <f t="shared" si="68"/>
        <v>0</v>
      </c>
      <c r="BE105" s="252"/>
      <c r="BF105" s="252"/>
      <c r="BG105" s="252">
        <f t="shared" si="69"/>
        <v>0</v>
      </c>
      <c r="BH105" s="252"/>
      <c r="BI105" s="252">
        <f t="shared" si="70"/>
        <v>0</v>
      </c>
      <c r="BJ105" s="252">
        <f t="shared" si="71"/>
        <v>0</v>
      </c>
      <c r="BK105" s="252">
        <f t="shared" si="51"/>
        <v>0</v>
      </c>
      <c r="BM105" s="252">
        <f t="shared" si="52"/>
        <v>0</v>
      </c>
      <c r="BO105" s="252">
        <f t="shared" si="53"/>
        <v>0</v>
      </c>
    </row>
    <row r="106" spans="2:67" ht="20.100000000000001" customHeight="1">
      <c r="B106" s="11">
        <v>98</v>
      </c>
      <c r="C106" s="52" t="str">
        <f>CONCATENATE('2'!C101,'2'!Q101,'2'!D101,'2'!Q101,'2'!E101)</f>
        <v xml:space="preserve">  </v>
      </c>
      <c r="D106" s="51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12">
        <f t="shared" si="42"/>
        <v>0</v>
      </c>
      <c r="Z106" s="12">
        <f t="shared" si="43"/>
        <v>0</v>
      </c>
      <c r="AA106" s="12">
        <f t="shared" si="44"/>
        <v>0</v>
      </c>
      <c r="AB106" s="13">
        <f>ROUNDUP(((40/AA5)*Y106),0)</f>
        <v>0</v>
      </c>
      <c r="AC106" s="14"/>
      <c r="AD106" s="262"/>
      <c r="AE106" s="263"/>
      <c r="AF106" s="252">
        <f t="shared" si="54"/>
        <v>0</v>
      </c>
      <c r="AG106" s="252">
        <f t="shared" si="55"/>
        <v>0</v>
      </c>
      <c r="AH106" s="252">
        <f t="shared" si="56"/>
        <v>0</v>
      </c>
      <c r="AI106" s="252">
        <f t="shared" si="57"/>
        <v>0</v>
      </c>
      <c r="AJ106" s="252">
        <f t="shared" si="58"/>
        <v>0</v>
      </c>
      <c r="AK106" s="252">
        <f t="shared" si="59"/>
        <v>0</v>
      </c>
      <c r="AL106" s="252">
        <f t="shared" si="60"/>
        <v>0</v>
      </c>
      <c r="AM106" s="252">
        <f t="shared" si="61"/>
        <v>0</v>
      </c>
      <c r="AN106" s="252">
        <f t="shared" si="62"/>
        <v>0</v>
      </c>
      <c r="AO106" s="252">
        <f t="shared" si="63"/>
        <v>0</v>
      </c>
      <c r="AP106" s="252">
        <f t="shared" si="64"/>
        <v>0</v>
      </c>
      <c r="AQ106" s="252">
        <f t="shared" si="64"/>
        <v>0</v>
      </c>
      <c r="AR106" s="252">
        <f t="shared" si="72"/>
        <v>0</v>
      </c>
      <c r="AS106" s="252">
        <f t="shared" si="73"/>
        <v>0</v>
      </c>
      <c r="AT106" s="252">
        <f t="shared" si="74"/>
        <v>0</v>
      </c>
      <c r="AU106" s="252">
        <f t="shared" si="75"/>
        <v>0</v>
      </c>
      <c r="AV106" s="252">
        <f t="shared" si="76"/>
        <v>0</v>
      </c>
      <c r="AW106" s="252">
        <f t="shared" si="77"/>
        <v>0</v>
      </c>
      <c r="AX106" s="252"/>
      <c r="AY106" s="252">
        <f t="shared" si="65"/>
        <v>0</v>
      </c>
      <c r="AZ106" s="252">
        <f t="shared" si="66"/>
        <v>0</v>
      </c>
      <c r="BA106" s="252"/>
      <c r="BB106" s="252">
        <f t="shared" si="67"/>
        <v>0</v>
      </c>
      <c r="BC106" s="252"/>
      <c r="BD106" s="252">
        <f t="shared" si="68"/>
        <v>0</v>
      </c>
      <c r="BE106" s="252"/>
      <c r="BF106" s="252"/>
      <c r="BG106" s="252">
        <f t="shared" si="69"/>
        <v>0</v>
      </c>
      <c r="BH106" s="252"/>
      <c r="BI106" s="252">
        <f t="shared" si="70"/>
        <v>0</v>
      </c>
      <c r="BJ106" s="252">
        <f t="shared" si="71"/>
        <v>0</v>
      </c>
      <c r="BK106" s="252">
        <f t="shared" si="51"/>
        <v>0</v>
      </c>
      <c r="BM106" s="252">
        <f t="shared" si="52"/>
        <v>0</v>
      </c>
      <c r="BO106" s="252">
        <f t="shared" si="53"/>
        <v>0</v>
      </c>
    </row>
    <row r="107" spans="2:67" ht="20.100000000000001" customHeight="1">
      <c r="B107" s="11">
        <v>99</v>
      </c>
      <c r="C107" s="52" t="str">
        <f>CONCATENATE('2'!C102,'2'!Q102,'2'!D102,'2'!Q102,'2'!E102)</f>
        <v xml:space="preserve">  </v>
      </c>
      <c r="D107" s="51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12">
        <f t="shared" si="42"/>
        <v>0</v>
      </c>
      <c r="Z107" s="12">
        <f t="shared" si="43"/>
        <v>0</v>
      </c>
      <c r="AA107" s="12">
        <f t="shared" si="44"/>
        <v>0</v>
      </c>
      <c r="AB107" s="13">
        <f>ROUNDUP(((40/AA5)*Y107),0)</f>
        <v>0</v>
      </c>
      <c r="AC107" s="14"/>
      <c r="AD107" s="262"/>
      <c r="AE107" s="263"/>
      <c r="AF107" s="252">
        <f t="shared" si="54"/>
        <v>0</v>
      </c>
      <c r="AG107" s="252">
        <f t="shared" si="55"/>
        <v>0</v>
      </c>
      <c r="AH107" s="252">
        <f t="shared" si="56"/>
        <v>0</v>
      </c>
      <c r="AI107" s="252">
        <f t="shared" si="57"/>
        <v>0</v>
      </c>
      <c r="AJ107" s="252">
        <f t="shared" si="58"/>
        <v>0</v>
      </c>
      <c r="AK107" s="252">
        <f t="shared" si="59"/>
        <v>0</v>
      </c>
      <c r="AL107" s="252">
        <f t="shared" si="60"/>
        <v>0</v>
      </c>
      <c r="AM107" s="252">
        <f t="shared" si="61"/>
        <v>0</v>
      </c>
      <c r="AN107" s="252">
        <f t="shared" si="62"/>
        <v>0</v>
      </c>
      <c r="AO107" s="252">
        <f t="shared" si="63"/>
        <v>0</v>
      </c>
      <c r="AP107" s="252">
        <f t="shared" si="64"/>
        <v>0</v>
      </c>
      <c r="AQ107" s="252">
        <f t="shared" si="64"/>
        <v>0</v>
      </c>
      <c r="AR107" s="252">
        <f t="shared" si="72"/>
        <v>0</v>
      </c>
      <c r="AS107" s="252">
        <f t="shared" si="73"/>
        <v>0</v>
      </c>
      <c r="AT107" s="252">
        <f t="shared" si="74"/>
        <v>0</v>
      </c>
      <c r="AU107" s="252">
        <f t="shared" si="75"/>
        <v>0</v>
      </c>
      <c r="AV107" s="252">
        <f t="shared" si="76"/>
        <v>0</v>
      </c>
      <c r="AW107" s="252">
        <f t="shared" si="77"/>
        <v>0</v>
      </c>
      <c r="AX107" s="252"/>
      <c r="AY107" s="252">
        <f t="shared" si="65"/>
        <v>0</v>
      </c>
      <c r="AZ107" s="252">
        <f t="shared" si="66"/>
        <v>0</v>
      </c>
      <c r="BA107" s="252"/>
      <c r="BB107" s="252">
        <f t="shared" si="67"/>
        <v>0</v>
      </c>
      <c r="BC107" s="252"/>
      <c r="BD107" s="252">
        <f t="shared" si="68"/>
        <v>0</v>
      </c>
      <c r="BE107" s="252"/>
      <c r="BF107" s="252"/>
      <c r="BG107" s="252">
        <f t="shared" si="69"/>
        <v>0</v>
      </c>
      <c r="BH107" s="252"/>
      <c r="BI107" s="252">
        <f t="shared" si="70"/>
        <v>0</v>
      </c>
      <c r="BJ107" s="252">
        <f t="shared" si="71"/>
        <v>0</v>
      </c>
      <c r="BK107" s="252">
        <f t="shared" si="51"/>
        <v>0</v>
      </c>
      <c r="BM107" s="252">
        <f t="shared" si="52"/>
        <v>0</v>
      </c>
      <c r="BO107" s="252">
        <f t="shared" si="53"/>
        <v>0</v>
      </c>
    </row>
    <row r="108" spans="2:67" ht="20.100000000000001" customHeight="1">
      <c r="B108" s="11">
        <v>100</v>
      </c>
      <c r="C108" s="52" t="str">
        <f>CONCATENATE('2'!C103,'2'!Q103,'2'!D103,'2'!Q103,'2'!E103)</f>
        <v xml:space="preserve">  </v>
      </c>
      <c r="D108" s="51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12">
        <f t="shared" si="42"/>
        <v>0</v>
      </c>
      <c r="Z108" s="12">
        <f t="shared" si="43"/>
        <v>0</v>
      </c>
      <c r="AA108" s="12">
        <f t="shared" si="44"/>
        <v>0</v>
      </c>
      <c r="AB108" s="13">
        <f>ROUNDUP(((40/AA5)*Y108),0)</f>
        <v>0</v>
      </c>
      <c r="AC108" s="14"/>
      <c r="AD108" s="262"/>
      <c r="AE108" s="263"/>
      <c r="AF108" s="252">
        <f t="shared" si="54"/>
        <v>0</v>
      </c>
      <c r="AG108" s="252">
        <f t="shared" si="55"/>
        <v>0</v>
      </c>
      <c r="AH108" s="252">
        <f t="shared" si="56"/>
        <v>0</v>
      </c>
      <c r="AI108" s="252">
        <f t="shared" si="57"/>
        <v>0</v>
      </c>
      <c r="AJ108" s="252">
        <f t="shared" si="58"/>
        <v>0</v>
      </c>
      <c r="AK108" s="252">
        <f t="shared" si="59"/>
        <v>0</v>
      </c>
      <c r="AL108" s="252">
        <f t="shared" si="60"/>
        <v>0</v>
      </c>
      <c r="AM108" s="252">
        <f t="shared" si="61"/>
        <v>0</v>
      </c>
      <c r="AN108" s="252">
        <f t="shared" si="62"/>
        <v>0</v>
      </c>
      <c r="AO108" s="252">
        <f t="shared" si="63"/>
        <v>0</v>
      </c>
      <c r="AP108" s="252">
        <f t="shared" si="64"/>
        <v>0</v>
      </c>
      <c r="AQ108" s="252">
        <f t="shared" si="64"/>
        <v>0</v>
      </c>
      <c r="AR108" s="252">
        <f>BK108*2</f>
        <v>0</v>
      </c>
      <c r="AS108" s="252">
        <f>BK108*1</f>
        <v>0</v>
      </c>
      <c r="AT108" s="252">
        <f>BM108*2</f>
        <v>0</v>
      </c>
      <c r="AU108" s="252">
        <f>BM108*1</f>
        <v>0</v>
      </c>
      <c r="AV108" s="252">
        <f>BO108*2</f>
        <v>0</v>
      </c>
      <c r="AW108" s="252">
        <f>BO108*1</f>
        <v>0</v>
      </c>
      <c r="AX108" s="252"/>
      <c r="AY108" s="252">
        <f t="shared" si="65"/>
        <v>0</v>
      </c>
      <c r="AZ108" s="252">
        <f t="shared" si="66"/>
        <v>0</v>
      </c>
      <c r="BA108" s="252"/>
      <c r="BB108" s="252">
        <f t="shared" si="67"/>
        <v>0</v>
      </c>
      <c r="BC108" s="252"/>
      <c r="BD108" s="252">
        <f t="shared" si="68"/>
        <v>0</v>
      </c>
      <c r="BE108" s="252"/>
      <c r="BF108" s="252"/>
      <c r="BG108" s="252">
        <f t="shared" si="69"/>
        <v>0</v>
      </c>
      <c r="BH108" s="252"/>
      <c r="BI108" s="252">
        <f t="shared" si="70"/>
        <v>0</v>
      </c>
      <c r="BJ108" s="252">
        <f t="shared" si="71"/>
        <v>0</v>
      </c>
      <c r="BK108" s="252">
        <f t="shared" si="51"/>
        <v>0</v>
      </c>
      <c r="BM108" s="252">
        <f t="shared" si="52"/>
        <v>0</v>
      </c>
      <c r="BO108" s="252">
        <f t="shared" si="53"/>
        <v>0</v>
      </c>
    </row>
    <row r="109" spans="2:67" ht="18.75">
      <c r="AC109" s="19"/>
    </row>
    <row r="110" spans="2:67"/>
    <row r="111" spans="2:67" hidden="1"/>
  </sheetData>
  <protectedRanges>
    <protectedRange sqref="E8:X8" name="Range1"/>
    <protectedRange sqref="C2" name="Range2"/>
    <protectedRange sqref="E9:X108" name="Range1_1"/>
  </protectedRanges>
  <mergeCells count="25">
    <mergeCell ref="BK7:BL7"/>
    <mergeCell ref="BM7:BN7"/>
    <mergeCell ref="BO7:BP7"/>
    <mergeCell ref="AG7:AH7"/>
    <mergeCell ref="B3:AB3"/>
    <mergeCell ref="B4:AB4"/>
    <mergeCell ref="B5:C5"/>
    <mergeCell ref="F5:G5"/>
    <mergeCell ref="H5:J5"/>
    <mergeCell ref="O5:P5"/>
    <mergeCell ref="B7:B8"/>
    <mergeCell ref="C7:D8"/>
    <mergeCell ref="E7:X7"/>
    <mergeCell ref="Y7:AA7"/>
    <mergeCell ref="AB7:AB8"/>
    <mergeCell ref="BG7:BH7"/>
    <mergeCell ref="BD7:BF7"/>
    <mergeCell ref="AR7:AS7"/>
    <mergeCell ref="AT7:AU7"/>
    <mergeCell ref="AV7:AW7"/>
    <mergeCell ref="AI7:AJ7"/>
    <mergeCell ref="AK7:AM7"/>
    <mergeCell ref="AN7:AO7"/>
    <mergeCell ref="AZ7:BA7"/>
    <mergeCell ref="BB7:BC7"/>
  </mergeCells>
  <conditionalFormatting sqref="C9:D108">
    <cfRule type="cellIs" dxfId="13" priority="7" operator="equal">
      <formula>0</formula>
    </cfRule>
    <cfRule type="cellIs" dxfId="12" priority="8" operator="equal">
      <formula>0</formula>
    </cfRule>
  </conditionalFormatting>
  <conditionalFormatting sqref="E8:X108">
    <cfRule type="cellIs" dxfId="11" priority="6" operator="lessThan">
      <formula>1</formula>
    </cfRule>
  </conditionalFormatting>
  <conditionalFormatting sqref="E9:X108">
    <cfRule type="colorScale" priority="4">
      <colorScale>
        <cfvo type="min" val="0"/>
        <cfvo type="max" val="0"/>
        <color rgb="FFFF7128"/>
        <color rgb="FFFFEF9C"/>
      </colorScale>
    </cfRule>
    <cfRule type="expression" dxfId="10" priority="5">
      <formula>"O,P,]"</formula>
    </cfRule>
  </conditionalFormatting>
  <conditionalFormatting sqref="E9:X108">
    <cfRule type="cellIs" dxfId="9" priority="3" operator="lessThan">
      <formula>1</formula>
    </cfRule>
  </conditionalFormatting>
  <conditionalFormatting sqref="E9:X108">
    <cfRule type="colorScale" priority="1">
      <colorScale>
        <cfvo type="min" val="0"/>
        <cfvo type="max" val="0"/>
        <color rgb="FFFF7128"/>
        <color rgb="FFFFEF9C"/>
      </colorScale>
    </cfRule>
    <cfRule type="expression" dxfId="8" priority="2">
      <formula>"O,P,]"</formula>
    </cfRule>
  </conditionalFormatting>
  <dataValidations count="2">
    <dataValidation allowBlank="1" showInputMessage="1" showErrorMessage="1" errorTitle="==========ERROR=================" error="PLS" sqref="F8:X8"/>
    <dataValidation type="list" allowBlank="1" showInputMessage="1" showErrorMessage="1" sqref="E9:X108">
      <formula1>"P,OP,]P,OO],OOP,]]P,O]],]]],OOO,O]P"</formula1>
    </dataValidation>
  </dataValidations>
  <hyperlinks>
    <hyperlink ref="C2" location="'0'!B3" tooltip="CLICK ME" display="HOME"/>
  </hyperlinks>
  <pageMargins left="0.98425196850393704" right="0.27559055118110237" top="0.62992125984251968" bottom="0.82677165354330717" header="0.31496062992125984" footer="0.55118110236220474"/>
  <pageSetup paperSize="5" orientation="landscape" blackAndWhite="1" verticalDpi="0" r:id="rId1"/>
  <headerFooter>
    <oddFooter>&amp;LPage No :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"/>
  <dimension ref="A1:N158"/>
  <sheetViews>
    <sheetView showGridLines="0" showRowColHeaders="0" topLeftCell="A21" zoomScale="85" zoomScaleNormal="85" zoomScaleSheetLayoutView="85" workbookViewId="0">
      <selection activeCell="E48" sqref="E48"/>
    </sheetView>
  </sheetViews>
  <sheetFormatPr defaultColWidth="0" defaultRowHeight="18.75" zeroHeight="1"/>
  <cols>
    <col min="1" max="1" width="6.5703125" style="22" customWidth="1"/>
    <col min="2" max="2" width="6.42578125" style="22" customWidth="1"/>
    <col min="3" max="3" width="1.7109375" style="22" customWidth="1"/>
    <col min="4" max="4" width="12" style="22" customWidth="1"/>
    <col min="5" max="7" width="9.140625" style="22" customWidth="1"/>
    <col min="8" max="8" width="13.140625" style="22" customWidth="1"/>
    <col min="9" max="9" width="13.28515625" style="22" customWidth="1"/>
    <col min="10" max="10" width="15.7109375" style="22" customWidth="1"/>
    <col min="11" max="11" width="1.85546875" style="22" customWidth="1"/>
    <col min="12" max="12" width="6.7109375" style="22" customWidth="1"/>
    <col min="13" max="13" width="2.85546875" style="22" customWidth="1"/>
    <col min="14" max="14" width="4" style="22" customWidth="1"/>
    <col min="15" max="16384" width="9.140625" style="22" hidden="1"/>
  </cols>
  <sheetData>
    <row r="1" spans="2:11">
      <c r="D1" s="216" t="s">
        <v>319</v>
      </c>
    </row>
    <row r="2" spans="2:11">
      <c r="B2" s="328" t="s">
        <v>15</v>
      </c>
      <c r="C2" s="328"/>
    </row>
    <row r="3" spans="2:11">
      <c r="B3" s="102"/>
      <c r="D3" s="36"/>
    </row>
    <row r="4" spans="2:11" ht="20.100000000000001" customHeight="1">
      <c r="C4" s="21"/>
      <c r="D4" s="21"/>
      <c r="E4" s="21"/>
      <c r="F4" s="21"/>
      <c r="G4" s="21"/>
      <c r="H4" s="21"/>
      <c r="I4" s="21"/>
      <c r="J4" s="21"/>
      <c r="K4" s="21"/>
    </row>
    <row r="5" spans="2:11" ht="20.100000000000001" customHeight="1">
      <c r="C5" s="21"/>
      <c r="D5" s="21"/>
      <c r="E5" s="21"/>
      <c r="F5" s="21"/>
      <c r="G5" s="21"/>
      <c r="H5" s="21"/>
      <c r="I5" s="21"/>
      <c r="J5" s="21"/>
      <c r="K5" s="21"/>
    </row>
    <row r="6" spans="2:11" ht="20.100000000000001" customHeight="1">
      <c r="C6" s="21"/>
      <c r="D6" s="21"/>
      <c r="E6" s="21"/>
      <c r="F6" s="21"/>
      <c r="G6" s="21"/>
      <c r="H6" s="21"/>
      <c r="I6" s="21"/>
      <c r="J6" s="21"/>
      <c r="K6" s="21"/>
    </row>
    <row r="7" spans="2:11" ht="20.100000000000001" customHeight="1">
      <c r="C7" s="21"/>
      <c r="D7" s="21"/>
      <c r="E7" s="21"/>
      <c r="F7" s="21"/>
      <c r="G7" s="21"/>
      <c r="H7" s="21"/>
      <c r="I7" s="21"/>
      <c r="J7" s="21"/>
      <c r="K7" s="21"/>
    </row>
    <row r="8" spans="2:11" ht="20.100000000000001" customHeight="1">
      <c r="C8" s="21"/>
      <c r="D8" s="21"/>
      <c r="E8" s="21"/>
      <c r="F8" s="21"/>
      <c r="G8" s="21"/>
      <c r="H8" s="21"/>
      <c r="I8" s="21"/>
      <c r="J8" s="21"/>
      <c r="K8" s="21"/>
    </row>
    <row r="9" spans="2:11" ht="20.100000000000001" customHeight="1">
      <c r="C9" s="21"/>
      <c r="D9" s="21"/>
      <c r="E9" s="21"/>
      <c r="F9" s="21"/>
      <c r="G9" s="21"/>
      <c r="H9" s="21"/>
      <c r="I9" s="21"/>
      <c r="J9" s="21"/>
      <c r="K9" s="21"/>
    </row>
    <row r="10" spans="2:11" ht="20.100000000000001" customHeight="1">
      <c r="C10" s="21"/>
      <c r="D10" s="21"/>
      <c r="E10" s="21"/>
      <c r="F10" s="21"/>
      <c r="G10" s="21"/>
      <c r="H10" s="21"/>
      <c r="I10" s="21"/>
      <c r="J10" s="21"/>
      <c r="K10" s="21"/>
    </row>
    <row r="11" spans="2:11" ht="20.100000000000001" customHeight="1">
      <c r="C11" s="21"/>
      <c r="D11" s="21"/>
      <c r="E11" s="21"/>
      <c r="F11" s="21"/>
      <c r="G11" s="21"/>
      <c r="H11" s="21"/>
      <c r="I11" s="21"/>
      <c r="J11" s="21"/>
      <c r="K11" s="21"/>
    </row>
    <row r="12" spans="2:11" ht="20.100000000000001" customHeight="1">
      <c r="C12" s="21"/>
      <c r="D12" s="21"/>
      <c r="E12" s="21"/>
      <c r="F12" s="21"/>
      <c r="G12" s="21"/>
      <c r="H12" s="21"/>
      <c r="I12" s="21"/>
      <c r="J12" s="21"/>
      <c r="K12" s="21"/>
    </row>
    <row r="13" spans="2:11" ht="20.100000000000001" customHeight="1">
      <c r="C13" s="21"/>
      <c r="D13" s="21"/>
      <c r="E13" s="21"/>
      <c r="F13" s="21"/>
      <c r="G13" s="21"/>
      <c r="H13" s="21"/>
      <c r="I13" s="21"/>
      <c r="J13" s="21"/>
      <c r="K13" s="21"/>
    </row>
    <row r="14" spans="2:11" ht="20.100000000000001" customHeight="1">
      <c r="C14" s="21"/>
      <c r="D14" s="21"/>
      <c r="E14" s="21"/>
      <c r="F14" s="21"/>
      <c r="G14" s="21"/>
      <c r="H14" s="21"/>
      <c r="I14" s="21"/>
      <c r="J14" s="21"/>
      <c r="K14" s="21"/>
    </row>
    <row r="15" spans="2:11" ht="20.100000000000001" customHeight="1">
      <c r="C15" s="21"/>
      <c r="D15" s="21"/>
      <c r="E15" s="21"/>
      <c r="F15" s="21"/>
      <c r="G15" s="21"/>
      <c r="H15" s="21"/>
      <c r="I15" s="21"/>
      <c r="J15" s="21"/>
      <c r="K15" s="21"/>
    </row>
    <row r="16" spans="2:11" ht="20.100000000000001" customHeight="1">
      <c r="C16" s="21"/>
      <c r="D16" s="21"/>
      <c r="E16" s="21"/>
      <c r="F16" s="21"/>
      <c r="G16" s="21"/>
      <c r="H16" s="21"/>
      <c r="I16" s="21"/>
      <c r="J16" s="21"/>
      <c r="K16" s="21"/>
    </row>
    <row r="17" spans="3:11" ht="20.100000000000001" customHeight="1">
      <c r="C17" s="21"/>
      <c r="D17" s="21"/>
      <c r="E17" s="21"/>
      <c r="F17" s="21"/>
      <c r="G17" s="21"/>
      <c r="H17" s="21"/>
      <c r="I17" s="21"/>
      <c r="J17" s="21"/>
      <c r="K17" s="21"/>
    </row>
    <row r="18" spans="3:11" ht="20.100000000000001" customHeight="1">
      <c r="C18" s="21"/>
      <c r="D18" s="21"/>
      <c r="E18" s="21"/>
      <c r="F18" s="21"/>
      <c r="G18" s="21"/>
      <c r="H18" s="21"/>
      <c r="I18" s="21"/>
      <c r="J18" s="21"/>
      <c r="K18" s="21"/>
    </row>
    <row r="19" spans="3:11" ht="20.100000000000001" customHeight="1">
      <c r="C19" s="21"/>
      <c r="D19" s="21"/>
      <c r="E19" s="21"/>
      <c r="F19" s="21"/>
      <c r="G19" s="21"/>
      <c r="H19" s="21"/>
      <c r="I19" s="21"/>
      <c r="J19" s="21"/>
      <c r="K19" s="21"/>
    </row>
    <row r="20" spans="3:11" ht="20.100000000000001" customHeight="1">
      <c r="C20" s="21"/>
      <c r="D20" s="21"/>
      <c r="E20" s="21"/>
      <c r="F20" s="21"/>
      <c r="G20" s="21"/>
      <c r="H20" s="21"/>
      <c r="I20" s="21"/>
      <c r="J20" s="21"/>
      <c r="K20" s="21"/>
    </row>
    <row r="21" spans="3:11" ht="20.100000000000001" customHeight="1">
      <c r="C21" s="21"/>
      <c r="D21" s="21"/>
      <c r="E21" s="21"/>
      <c r="F21" s="21"/>
      <c r="G21" s="21"/>
      <c r="H21" s="21"/>
      <c r="I21" s="21"/>
      <c r="J21" s="21"/>
      <c r="K21" s="21"/>
    </row>
    <row r="22" spans="3:11" ht="20.100000000000001" customHeight="1">
      <c r="C22" s="21"/>
      <c r="D22" s="21"/>
      <c r="E22" s="21"/>
      <c r="F22" s="21"/>
      <c r="G22" s="21"/>
      <c r="H22" s="21"/>
      <c r="I22" s="21"/>
      <c r="J22" s="21"/>
      <c r="K22" s="21"/>
    </row>
    <row r="23" spans="3:11" ht="20.100000000000001" customHeight="1">
      <c r="C23" s="21"/>
      <c r="D23" s="21"/>
      <c r="E23" s="21"/>
      <c r="F23" s="21"/>
      <c r="G23" s="21"/>
      <c r="H23" s="21"/>
      <c r="I23" s="21"/>
      <c r="J23" s="21"/>
      <c r="K23" s="21"/>
    </row>
    <row r="24" spans="3:11" ht="20.100000000000001" customHeight="1">
      <c r="C24" s="21"/>
      <c r="D24" s="21"/>
      <c r="E24" s="21"/>
      <c r="F24" s="21"/>
      <c r="G24" s="21"/>
      <c r="H24" s="21"/>
      <c r="I24" s="21"/>
      <c r="J24" s="21"/>
      <c r="K24" s="21"/>
    </row>
    <row r="25" spans="3:11" ht="20.100000000000001" customHeight="1">
      <c r="C25" s="21"/>
      <c r="D25" s="21"/>
      <c r="E25" s="21"/>
      <c r="F25" s="21"/>
      <c r="G25" s="21"/>
      <c r="H25" s="21"/>
      <c r="I25" s="21"/>
      <c r="J25" s="21"/>
      <c r="K25" s="21"/>
    </row>
    <row r="26" spans="3:11" ht="20.100000000000001" customHeight="1">
      <c r="C26" s="21"/>
      <c r="D26" s="21"/>
      <c r="E26" s="21"/>
      <c r="F26" s="21"/>
      <c r="G26" s="21"/>
      <c r="H26" s="21"/>
      <c r="I26" s="21"/>
      <c r="J26" s="21"/>
      <c r="K26" s="21"/>
    </row>
    <row r="27" spans="3:11" ht="20.100000000000001" customHeight="1">
      <c r="D27" s="327"/>
      <c r="E27" s="327"/>
      <c r="F27" s="327"/>
      <c r="G27" s="327"/>
      <c r="H27" s="327"/>
      <c r="I27" s="327"/>
      <c r="J27" s="327"/>
      <c r="K27" s="327"/>
    </row>
    <row r="28" spans="3:11" ht="20.100000000000001" customHeight="1"/>
    <row r="29" spans="3:11" ht="58.5" customHeight="1">
      <c r="G29" s="34"/>
      <c r="H29" s="35"/>
      <c r="I29" s="33"/>
    </row>
    <row r="30" spans="3:11" ht="20.100000000000001" customHeight="1"/>
    <row r="31" spans="3:11" ht="20.100000000000001" customHeight="1"/>
    <row r="32" spans="3:11" s="23" customFormat="1" ht="34.5" customHeight="1">
      <c r="F32" s="53"/>
      <c r="G32" s="54" t="s">
        <v>11</v>
      </c>
      <c r="H32" s="55" t="str">
        <f>'1'!D13</f>
        <v>Z)!(&lt;Z)</v>
      </c>
      <c r="I32" s="53"/>
    </row>
    <row r="33" spans="3:11" ht="8.25" customHeight="1"/>
    <row r="34" spans="3:11" ht="9" customHeight="1">
      <c r="C34" s="24"/>
      <c r="D34" s="25"/>
      <c r="E34" s="25"/>
      <c r="F34" s="25"/>
      <c r="G34" s="25"/>
      <c r="H34" s="25"/>
      <c r="I34" s="25"/>
      <c r="J34" s="25"/>
      <c r="K34" s="26"/>
    </row>
    <row r="35" spans="3:11" ht="20.100000000000001" customHeight="1">
      <c r="C35" s="27"/>
      <c r="D35" s="56" t="s">
        <v>0</v>
      </c>
      <c r="E35" s="57" t="str">
        <f>'1'!D3</f>
        <v>શ્રી ઓવિયાણ પ્રાથમિક શાળા</v>
      </c>
      <c r="F35" s="57"/>
      <c r="G35" s="57"/>
      <c r="H35" s="57"/>
      <c r="I35" s="57"/>
      <c r="J35" s="57"/>
      <c r="K35" s="28"/>
    </row>
    <row r="36" spans="3:11" ht="20.100000000000001" customHeight="1">
      <c r="C36" s="27"/>
      <c r="D36" s="56"/>
      <c r="E36" s="56"/>
      <c r="F36" s="56"/>
      <c r="G36" s="56"/>
      <c r="H36" s="56"/>
      <c r="I36" s="56"/>
      <c r="J36" s="56"/>
      <c r="K36" s="28"/>
    </row>
    <row r="37" spans="3:11" ht="20.100000000000001" customHeight="1">
      <c r="C37" s="27"/>
      <c r="D37" s="56" t="s">
        <v>1</v>
      </c>
      <c r="E37" s="309" t="str">
        <f>'1'!D4</f>
        <v xml:space="preserve"> ઓવિયાણ</v>
      </c>
      <c r="F37" s="57"/>
      <c r="G37" s="59" t="s">
        <v>2</v>
      </c>
      <c r="H37" s="58" t="str">
        <f>'1'!D5</f>
        <v>કામરેજ</v>
      </c>
      <c r="I37" s="59" t="s">
        <v>3</v>
      </c>
      <c r="J37" s="57" t="str">
        <f>'1'!D6</f>
        <v>સુરત</v>
      </c>
      <c r="K37" s="28"/>
    </row>
    <row r="38" spans="3:11" ht="20.100000000000001" customHeight="1">
      <c r="C38" s="27"/>
      <c r="D38" s="56"/>
      <c r="E38" s="60"/>
      <c r="F38" s="56"/>
      <c r="G38" s="56"/>
      <c r="H38" s="56"/>
      <c r="I38" s="56"/>
      <c r="J38" s="56"/>
      <c r="K38" s="28"/>
    </row>
    <row r="39" spans="3:11" ht="20.100000000000001" customHeight="1">
      <c r="C39" s="27"/>
      <c r="D39" s="56" t="s">
        <v>5</v>
      </c>
      <c r="E39" s="58" t="str">
        <f>'1'!D8</f>
        <v>#</v>
      </c>
      <c r="F39" s="56" t="s">
        <v>6</v>
      </c>
      <c r="G39" s="58" t="str">
        <f>'1'!D9</f>
        <v>V</v>
      </c>
      <c r="H39" s="61"/>
      <c r="I39" s="59" t="s">
        <v>150</v>
      </c>
      <c r="J39" s="57" t="str">
        <f>'1'!D10</f>
        <v>!(í)$íZ)Z)</v>
      </c>
      <c r="K39" s="28"/>
    </row>
    <row r="40" spans="3:11" ht="20.100000000000001" customHeight="1">
      <c r="C40" s="27"/>
      <c r="D40" s="56"/>
      <c r="E40" s="56"/>
      <c r="F40" s="56"/>
      <c r="G40" s="56"/>
      <c r="H40" s="56"/>
      <c r="I40" s="56"/>
      <c r="J40" s="56"/>
      <c r="K40" s="28"/>
    </row>
    <row r="41" spans="3:11" ht="20.100000000000001" customHeight="1">
      <c r="C41" s="27"/>
      <c r="D41" s="56" t="s">
        <v>9</v>
      </c>
      <c r="E41" s="56"/>
      <c r="F41" s="57" t="str">
        <f>'1'!D11</f>
        <v>વિજયભાઇ બી પટેલ</v>
      </c>
      <c r="G41" s="57"/>
      <c r="H41" s="57"/>
      <c r="I41" s="59" t="s">
        <v>10</v>
      </c>
      <c r="J41" s="57" t="str">
        <f>'1'!D12</f>
        <v>વાવ</v>
      </c>
      <c r="K41" s="28"/>
    </row>
    <row r="42" spans="3:11" ht="9.75" customHeight="1">
      <c r="C42" s="29"/>
      <c r="D42" s="30"/>
      <c r="E42" s="30"/>
      <c r="F42" s="30"/>
      <c r="G42" s="30"/>
      <c r="H42" s="30"/>
      <c r="I42" s="30"/>
      <c r="J42" s="30"/>
      <c r="K42" s="31"/>
    </row>
    <row r="43" spans="3:11" ht="20.100000000000001" customHeight="1">
      <c r="D43" s="32"/>
      <c r="E43" s="32"/>
      <c r="F43" s="32"/>
      <c r="G43" s="32"/>
      <c r="H43" s="32"/>
      <c r="I43" s="32"/>
      <c r="J43" s="32"/>
      <c r="K43" s="32"/>
    </row>
    <row r="44" spans="3:11" ht="20.100000000000001" customHeight="1">
      <c r="D44" s="61"/>
      <c r="E44" s="225" t="s">
        <v>151</v>
      </c>
      <c r="F44" s="225"/>
      <c r="G44" s="225"/>
      <c r="H44" s="225"/>
      <c r="I44" s="225" t="s">
        <v>152</v>
      </c>
      <c r="J44" s="225"/>
      <c r="K44" s="32"/>
    </row>
    <row r="45" spans="3:11" ht="20.100000000000001" customHeight="1"/>
    <row r="46" spans="3:11" ht="20.100000000000001" customHeight="1"/>
    <row r="47" spans="3:11" ht="20.100000000000001" customHeight="1"/>
    <row r="48" spans="3:11" ht="20.100000000000001" customHeight="1"/>
    <row r="49" ht="20.100000000000001" hidden="1" customHeight="1"/>
    <row r="50" ht="20.100000000000001" hidden="1" customHeight="1"/>
    <row r="51" ht="20.100000000000001" hidden="1" customHeight="1"/>
    <row r="52" ht="20.100000000000001" hidden="1" customHeight="1"/>
    <row r="53" ht="20.100000000000001" hidden="1" customHeight="1"/>
    <row r="54" ht="20.100000000000001" hidden="1" customHeight="1"/>
    <row r="55" ht="20.100000000000001" hidden="1" customHeight="1"/>
    <row r="56" ht="20.100000000000001" hidden="1" customHeight="1"/>
    <row r="57" ht="20.100000000000001" hidden="1" customHeight="1"/>
    <row r="58" ht="20.100000000000001" hidden="1" customHeight="1"/>
    <row r="59" ht="20.100000000000001" hidden="1" customHeight="1"/>
    <row r="60" ht="20.100000000000001" hidden="1" customHeight="1"/>
    <row r="61" ht="20.100000000000001" hidden="1" customHeight="1"/>
    <row r="62" ht="20.100000000000001" hidden="1" customHeight="1"/>
    <row r="63" ht="20.100000000000001" hidden="1" customHeight="1"/>
    <row r="64" ht="20.100000000000001" hidden="1" customHeight="1"/>
    <row r="65" ht="20.100000000000001" hidden="1" customHeight="1"/>
    <row r="66" ht="20.100000000000001" hidden="1" customHeight="1"/>
    <row r="67" ht="20.100000000000001" hidden="1" customHeight="1"/>
    <row r="68" ht="20.100000000000001" hidden="1" customHeight="1"/>
    <row r="69" ht="20.100000000000001" hidden="1" customHeight="1"/>
    <row r="70" ht="20.100000000000001" hidden="1" customHeight="1"/>
    <row r="71" ht="20.100000000000001" hidden="1" customHeight="1"/>
    <row r="72" ht="20.100000000000001" hidden="1" customHeight="1"/>
    <row r="73" ht="20.100000000000001" hidden="1" customHeight="1"/>
    <row r="74" ht="20.100000000000001" hidden="1" customHeight="1"/>
    <row r="75" ht="20.100000000000001" hidden="1" customHeight="1"/>
    <row r="76" ht="20.100000000000001" hidden="1" customHeight="1"/>
    <row r="77" ht="20.100000000000001" hidden="1" customHeight="1"/>
    <row r="78" ht="20.100000000000001" hidden="1" customHeight="1"/>
    <row r="79" ht="20.100000000000001" hidden="1" customHeight="1"/>
    <row r="80" ht="20.100000000000001" hidden="1" customHeight="1"/>
    <row r="81" ht="20.100000000000001" hidden="1" customHeight="1"/>
    <row r="82" ht="20.100000000000001" hidden="1" customHeight="1"/>
    <row r="83" ht="20.100000000000001" hidden="1" customHeight="1"/>
    <row r="84" ht="20.100000000000001" hidden="1" customHeight="1"/>
    <row r="85" ht="20.100000000000001" hidden="1" customHeight="1"/>
    <row r="86" ht="20.100000000000001" hidden="1" customHeight="1"/>
    <row r="87" ht="20.100000000000001" hidden="1" customHeight="1"/>
    <row r="88" ht="20.100000000000001" hidden="1" customHeight="1"/>
    <row r="89" ht="20.100000000000001" hidden="1" customHeight="1"/>
    <row r="90" ht="20.100000000000001" hidden="1" customHeight="1"/>
    <row r="91" ht="20.100000000000001" hidden="1" customHeight="1"/>
    <row r="92" ht="20.100000000000001" hidden="1" customHeight="1"/>
    <row r="93" ht="20.100000000000001" hidden="1" customHeight="1"/>
    <row r="94" ht="20.100000000000001" hidden="1" customHeight="1"/>
    <row r="95" ht="20.100000000000001" hidden="1" customHeight="1"/>
    <row r="96" ht="20.100000000000001" hidden="1" customHeight="1"/>
    <row r="97" ht="20.100000000000001" hidden="1" customHeight="1"/>
    <row r="98" ht="20.100000000000001" hidden="1" customHeight="1"/>
    <row r="99" ht="20.100000000000001" hidden="1" customHeight="1"/>
    <row r="100" ht="20.100000000000001" hidden="1" customHeight="1"/>
    <row r="101" ht="20.100000000000001" hidden="1" customHeight="1"/>
    <row r="102" ht="20.100000000000001" hidden="1" customHeight="1"/>
    <row r="103" ht="20.100000000000001" hidden="1" customHeight="1"/>
    <row r="104" ht="20.100000000000001" hidden="1" customHeight="1"/>
    <row r="105" ht="20.100000000000001" hidden="1" customHeight="1"/>
    <row r="106" ht="20.100000000000001" hidden="1" customHeight="1"/>
    <row r="107" ht="20.100000000000001" hidden="1" customHeight="1"/>
    <row r="108" ht="20.100000000000001" hidden="1" customHeight="1"/>
    <row r="109" ht="20.100000000000001" hidden="1" customHeight="1"/>
    <row r="110" ht="20.100000000000001" hidden="1" customHeight="1"/>
    <row r="111" ht="20.100000000000001" hidden="1" customHeight="1"/>
    <row r="112" ht="20.100000000000001" hidden="1" customHeight="1"/>
    <row r="113" ht="20.100000000000001" hidden="1" customHeight="1"/>
    <row r="114" ht="20.100000000000001" hidden="1" customHeight="1"/>
    <row r="115" ht="20.100000000000001" hidden="1" customHeight="1"/>
    <row r="116" ht="20.100000000000001" hidden="1" customHeight="1"/>
    <row r="117" ht="20.100000000000001" hidden="1" customHeight="1"/>
    <row r="118" ht="20.100000000000001" hidden="1" customHeight="1"/>
    <row r="119" ht="20.100000000000001" hidden="1" customHeight="1"/>
    <row r="120" ht="20.100000000000001" hidden="1" customHeight="1"/>
    <row r="121" ht="20.100000000000001" hidden="1" customHeight="1"/>
    <row r="122" ht="20.100000000000001" hidden="1" customHeight="1"/>
    <row r="123" ht="20.100000000000001" hidden="1" customHeight="1"/>
    <row r="124" ht="20.100000000000001" hidden="1" customHeight="1"/>
    <row r="125" ht="20.100000000000001" hidden="1" customHeight="1"/>
    <row r="126" ht="20.100000000000001" hidden="1" customHeight="1"/>
    <row r="127" ht="20.100000000000001" hidden="1" customHeight="1"/>
    <row r="128" ht="20.100000000000001" hidden="1" customHeight="1"/>
    <row r="129" ht="20.100000000000001" hidden="1" customHeight="1"/>
    <row r="130" ht="20.100000000000001" hidden="1" customHeight="1"/>
    <row r="131" ht="20.100000000000001" hidden="1" customHeight="1"/>
    <row r="132" ht="20.100000000000001" hidden="1" customHeight="1"/>
    <row r="133" ht="20.100000000000001" hidden="1" customHeight="1"/>
    <row r="134" ht="20.100000000000001" hidden="1" customHeight="1"/>
    <row r="135" ht="20.100000000000001" hidden="1" customHeight="1"/>
    <row r="136" ht="20.100000000000001" hidden="1" customHeight="1"/>
    <row r="137" ht="20.100000000000001" hidden="1" customHeight="1"/>
    <row r="138" ht="20.100000000000001" hidden="1" customHeight="1"/>
    <row r="139" ht="20.100000000000001" hidden="1" customHeight="1"/>
    <row r="140" ht="20.100000000000001" hidden="1" customHeight="1"/>
    <row r="141" ht="20.100000000000001" hidden="1" customHeight="1"/>
    <row r="142" ht="20.100000000000001" hidden="1" customHeight="1"/>
    <row r="143" ht="20.100000000000001" hidden="1" customHeight="1"/>
    <row r="144" ht="20.100000000000001" hidden="1" customHeight="1"/>
    <row r="145" ht="20.100000000000001" hidden="1" customHeight="1"/>
    <row r="146" ht="20.100000000000001" hidden="1" customHeight="1"/>
    <row r="147" ht="20.100000000000001" hidden="1" customHeight="1"/>
    <row r="148" ht="20.100000000000001" hidden="1" customHeight="1"/>
    <row r="149" ht="20.100000000000001" hidden="1" customHeight="1"/>
    <row r="150" ht="20.100000000000001" hidden="1" customHeight="1"/>
    <row r="151" ht="20.100000000000001" hidden="1" customHeight="1"/>
    <row r="152" ht="20.100000000000001" hidden="1" customHeight="1"/>
    <row r="153" ht="20.100000000000001" hidden="1" customHeight="1"/>
    <row r="154" ht="20.100000000000001" hidden="1" customHeight="1"/>
    <row r="155" ht="20.100000000000001" hidden="1" customHeight="1"/>
    <row r="156" ht="20.100000000000001" hidden="1" customHeight="1"/>
    <row r="157" ht="20.100000000000001" hidden="1" customHeight="1"/>
    <row r="158" ht="20.100000000000001" hidden="1" customHeight="1"/>
  </sheetData>
  <protectedRanges>
    <protectedRange sqref="B2:C2" name="Range1"/>
  </protectedRanges>
  <mergeCells count="2">
    <mergeCell ref="D27:K27"/>
    <mergeCell ref="B2:C2"/>
  </mergeCells>
  <hyperlinks>
    <hyperlink ref="B2" location="'0'!A1" tooltip="CLICK ME" display="HOME"/>
    <hyperlink ref="B2:C2" location="'0'!B3" tooltip="CLICK ME" display="HOME"/>
  </hyperlinks>
  <pageMargins left="0.43307086614173229" right="0.19685039370078741" top="0.9" bottom="0.59055118110236227" header="0.70866141732283472" footer="0.31496062992125984"/>
  <pageSetup paperSize="5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24</vt:i4>
      </vt:variant>
    </vt:vector>
  </HeadingPairs>
  <TitlesOfParts>
    <vt:vector size="42" baseType="lpstr">
      <vt:lpstr>1</vt:lpstr>
      <vt:lpstr>2</vt:lpstr>
      <vt:lpstr>M1</vt:lpstr>
      <vt:lpstr>M2</vt:lpstr>
      <vt:lpstr>SC1</vt:lpstr>
      <vt:lpstr>SC2</vt:lpstr>
      <vt:lpstr>GUJ1</vt:lpstr>
      <vt:lpstr>GUJ2</vt:lpstr>
      <vt:lpstr>B1</vt:lpstr>
      <vt:lpstr>B2</vt:lpstr>
      <vt:lpstr>C1</vt:lpstr>
      <vt:lpstr>C2</vt:lpstr>
      <vt:lpstr>F1</vt:lpstr>
      <vt:lpstr>F2</vt:lpstr>
      <vt:lpstr>F3</vt:lpstr>
      <vt:lpstr>F4</vt:lpstr>
      <vt:lpstr>F5</vt:lpstr>
      <vt:lpstr>F6</vt:lpstr>
      <vt:lpstr>'B1'!Print_Area</vt:lpstr>
      <vt:lpstr>'B2'!Print_Area</vt:lpstr>
      <vt:lpstr>'C1'!Print_Area</vt:lpstr>
      <vt:lpstr>'C2'!Print_Area</vt:lpstr>
      <vt:lpstr>'F1'!Print_Area</vt:lpstr>
      <vt:lpstr>'F2'!Print_Area</vt:lpstr>
      <vt:lpstr>'F3'!Print_Area</vt:lpstr>
      <vt:lpstr>'F4'!Print_Area</vt:lpstr>
      <vt:lpstr>'F5'!Print_Area</vt:lpstr>
      <vt:lpstr>'F6'!Print_Area</vt:lpstr>
      <vt:lpstr>'GUJ1'!Print_Area</vt:lpstr>
      <vt:lpstr>'GUJ2'!Print_Area</vt:lpstr>
      <vt:lpstr>'M1'!Print_Area</vt:lpstr>
      <vt:lpstr>'M2'!Print_Area</vt:lpstr>
      <vt:lpstr>'SC1'!Print_Area</vt:lpstr>
      <vt:lpstr>'SC2'!Print_Area</vt:lpstr>
      <vt:lpstr>'B2'!Print_Titles</vt:lpstr>
      <vt:lpstr>'C2'!Print_Titles</vt:lpstr>
      <vt:lpstr>'GUJ1'!Print_Titles</vt:lpstr>
      <vt:lpstr>'GUJ2'!Print_Titles</vt:lpstr>
      <vt:lpstr>'M1'!Print_Titles</vt:lpstr>
      <vt:lpstr>'M2'!Print_Titles</vt:lpstr>
      <vt:lpstr>'SC1'!Print_Titles</vt:lpstr>
      <vt:lpstr>'SC2'!Print_Titles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</dc:title>
  <dc:subject>www.ShivaniSchool.com</dc:subject>
  <dc:creator>Vijay</dc:creator>
  <cp:keywords>www.ShivaniSchool.com</cp:keywords>
  <cp:lastModifiedBy>Windows User</cp:lastModifiedBy>
  <cp:lastPrinted>2020-03-09T11:06:04Z</cp:lastPrinted>
  <dcterms:created xsi:type="dcterms:W3CDTF">2015-12-25T05:57:50Z</dcterms:created>
  <dcterms:modified xsi:type="dcterms:W3CDTF">2020-03-10T16:30:07Z</dcterms:modified>
  <cp:category>GUJ PRI SCHOOL RESULT</cp:category>
  <cp:contentStatus>EXCEL FILE</cp:contentStatus>
</cp:coreProperties>
</file>